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912" firstSheet="11" activeTab="11"/>
  </bookViews>
  <sheets>
    <sheet name="封面" sheetId="1" state="hidden" r:id="rId1"/>
    <sheet name="索引目录" sheetId="2" state="hidden" r:id="rId2"/>
    <sheet name="填表说明" sheetId="3" state="hidden" r:id="rId3"/>
    <sheet name="基本情况" sheetId="4" state="hidden" r:id="rId4"/>
    <sheet name="资产负债表" sheetId="5" state="hidden" r:id="rId5"/>
    <sheet name="资产负债表(审计后)" sheetId="6" state="hidden" r:id="rId6"/>
    <sheet name="资料清单" sheetId="7" state="hidden" r:id="rId7"/>
    <sheet name="会计政策调查" sheetId="8" state="hidden" r:id="rId8"/>
    <sheet name="房屋建筑物" sheetId="12" state="hidden" r:id="rId9"/>
    <sheet name="构筑物" sheetId="13" state="hidden" r:id="rId10"/>
    <sheet name="管道和沟槽" sheetId="14" state="hidden" r:id="rId11"/>
    <sheet name="在建（设备）" sheetId="15" r:id="rId12"/>
    <sheet name="在建（设备）1" sheetId="16" state="hidden" r:id="rId13"/>
    <sheet name="固定资产汇总表" sheetId="17" state="hidden" r:id="rId14"/>
    <sheet name="进口设备案例计算表" sheetId="18" state="hidden" r:id="rId15"/>
    <sheet name="在建（土建）" sheetId="19" state="hidden" r:id="rId16"/>
    <sheet name="工程物资" sheetId="20" state="hidden" r:id="rId17"/>
    <sheet name="Sheet2" sheetId="21" state="hidden" r:id="rId18"/>
    <sheet name="Sheet1" sheetId="22" state="hidden" r:id="rId19"/>
    <sheet name="车辆" sheetId="23" state="hidden" r:id="rId20"/>
    <sheet name="电子设备" sheetId="24"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_xlnm._FilterDatabase" localSheetId="6" hidden="1">资料清单!$H$2:$I$255</definedName>
    <definedName name="_xlnm._FilterDatabase" localSheetId="11" hidden="1">'在建（设备）'!$4:$45</definedName>
    <definedName name="_BSP2">#REF!</definedName>
    <definedName name="_HEJ1011">[1]现金!$J$29:$K$29</definedName>
    <definedName name="_HEJ1012">[1]银行存款!$K$29:$L$29</definedName>
    <definedName name="_HEJ1013">[1]其他货币资金!$K$29:$L$29</definedName>
    <definedName name="_HEJ1021">[1]交易性股票!$K$29:$M$29</definedName>
    <definedName name="_HEJ1022">[1]交易性债券!$L$15:$M$15</definedName>
    <definedName name="_HEJ1023">[1]交易性基金!$K$15:$M$15</definedName>
    <definedName name="_HEJ1030">[1]应收票据!$H$30:$I$30</definedName>
    <definedName name="_HEJ1040">[1]应收账款!$O$30:$P$30</definedName>
    <definedName name="_HEJ1050">[1]预付款项!$O$30:$P$30</definedName>
    <definedName name="_HEJ1060">[1]应收利息!$K$15:$L$15</definedName>
    <definedName name="_HEJ1070">[1]应收股利!$G$15:$H$15</definedName>
    <definedName name="_HEJ1080">[1]其他应收款!$O$30:$P$30</definedName>
    <definedName name="_HEJ1091">[1]材料采购!$H$15:$M$15</definedName>
    <definedName name="_HEJ1092">[1]原材料!$O$29:$T$29</definedName>
    <definedName name="_HEJ1093">[1]在库周转材料!$O$15:$T$15</definedName>
    <definedName name="_HEJ1094">[1]在用周转材料!$K$30:$P$30</definedName>
    <definedName name="_HEJ1095">[1]委托加工物资!$I$15:$N$15</definedName>
    <definedName name="_HEJ1096">[1]产成品!$N$30:$V$30</definedName>
    <definedName name="_HEJ1097">[1]在产品!$H$30:$M$30</definedName>
    <definedName name="_HEJ1098">[1]发出商品!$K$15:$P$15</definedName>
    <definedName name="_HEJ1110">[1]一年到期非流资产!$I$15:$J$15</definedName>
    <definedName name="_HEJ1120">[1]其他流动资产!$H$29:$I$29</definedName>
    <definedName name="_HEJ2011">[1]可出售股票!$J$15:$K$15</definedName>
    <definedName name="_HEJ2012">[1]可出售债券!$L$15:$M$15</definedName>
    <definedName name="_HEJ2013">[1]可售其他投资!$J$15:$K$15</definedName>
    <definedName name="_HEJ2020">[1]持有到期投资!$J$15:$K$15</definedName>
    <definedName name="_HEJ2030">[1]长期应收款!$H$15:$I$15</definedName>
    <definedName name="_HEJ2040">[1]长期股权投资!$J$29:$K$29</definedName>
    <definedName name="_HEJ2050">[1]投资性房产HC!$K$17:$S$17</definedName>
    <definedName name="_HEJ2051">[1]投资性房产HF!$M$15:$P$15</definedName>
    <definedName name="_HEJ2052">[1]投资性地产GC!$Q$15:$T$15</definedName>
    <definedName name="_HEJ2053">[1]投资性地产GF!$Q$15:$T$15</definedName>
    <definedName name="_HEJ2061">[1]房屋建筑物!$N$30:$R$30</definedName>
    <definedName name="_HEJ2062">[1]构筑物!$O$30:$S$30</definedName>
    <definedName name="_HEJ2063">[1]管道和沟槽!$M$30:$Q$30</definedName>
    <definedName name="_HEJ2066">[1]机器设备!$O$30:$S$30</definedName>
    <definedName name="_HEJ2067">[1]车辆!$N$29:$R$29</definedName>
    <definedName name="_HEJ2068">[1]电子设备!$O$30:$S$30</definedName>
    <definedName name="_HEJ2069">[1]土地!$S$15:$U$15</definedName>
    <definedName name="_HEJ2071">[1]土建工程!$L$29:$M$29</definedName>
    <definedName name="_HEJ2072">[1]安装工程!$P$29:$W$29</definedName>
    <definedName name="_HEJ2080">[1]工程物资!$I$17:$N$17</definedName>
    <definedName name="_HEJ2090">[1]固定资产清理!$F$15:$G$15</definedName>
    <definedName name="_HEJ2100">[1]生产性生物!$K$17:$O$17</definedName>
    <definedName name="_HEJ2110">[1]油气资产!$L$17:$P$17</definedName>
    <definedName name="_HEJ2120">[1]土地使用权!$P$29:$S$29</definedName>
    <definedName name="_HEJ2121">[1]矿业权!$P$15:$Q$15</definedName>
    <definedName name="_HEJ2122">[1]其他无形资产!$K$29:$L$29</definedName>
    <definedName name="_HEJ2130">[1]开发支出!$H$29:$J$29</definedName>
    <definedName name="_HEJ2140">[1]商誉!$F$15:$G$15</definedName>
    <definedName name="_HEJ2150">[1]长期待摊费用!$K$29:$L$29</definedName>
    <definedName name="_HEJ2160">[1]递延税资产!$F$29:$G$29</definedName>
    <definedName name="_HEJ2170">[1]其他非流资产!$F$29:$G$29</definedName>
    <definedName name="_HEJ3010">[1]短期借款!$J$29:$L$29</definedName>
    <definedName name="_HEJ3020">[1]交易金融负债!$I$15:$J$15</definedName>
    <definedName name="_HEJ3030">[1]应付票据!$H$30:$I$30</definedName>
    <definedName name="_HEJ3040">[1]应付账款!$N$30:$O$30</definedName>
    <definedName name="_HEJ3050">[1]预收款项!$H$30:$I$30</definedName>
    <definedName name="_HEJ3060">[1]应付薪酬!$F$29:$G$29</definedName>
    <definedName name="_HEJ3070">[1]应交税费!$G$29:$H$29</definedName>
    <definedName name="_HEJ3080">[1]应付利息!$K$29:$L$29</definedName>
    <definedName name="_HEJ3090">[1]应付股利!$G$15:$H$15</definedName>
    <definedName name="_HEJ3100">[1]其他应付款!$N$30:$O$30</definedName>
    <definedName name="_HEJ3110">[1]一年到期非流负债!$H$15:$I$15</definedName>
    <definedName name="_HEJ3120">[1]其他流动负债!$G$15:$H$15</definedName>
    <definedName name="_HEJ4010">[1]长期借款!$J$15:$L$15</definedName>
    <definedName name="_HEJ4020">[1]应付债券!$I$15:$J$15</definedName>
    <definedName name="_HEJ4030">[1]长期应付款!$K$15:$N$15</definedName>
    <definedName name="_HEJ4040">[1]专项应付款!$G$29:$H$29</definedName>
    <definedName name="_HEJ4050">[1]预计负债!$G$15:$H$15</definedName>
    <definedName name="_HEJ4060">[1]递延税负债!$F$29:$G$29</definedName>
    <definedName name="_HEJ4070">[1]其他非流负债!$G$15:$H$15</definedName>
    <definedName name="a">#REF!</definedName>
    <definedName name="aa">#REF!</definedName>
    <definedName name="BDATE">[1]项目!$D$11</definedName>
    <definedName name="BS">#REF!</definedName>
    <definedName name="BSCS">#REF!</definedName>
    <definedName name="BSCSP2">#REF!</definedName>
    <definedName name="Database">#REF!</definedName>
    <definedName name="DCF打印">#REF!</definedName>
    <definedName name="Hid">"Hid"</definedName>
    <definedName name="IS">#REF!</definedName>
    <definedName name="ISCS">#REF!</definedName>
    <definedName name="ISCSP">#REF!</definedName>
    <definedName name="ISP">#REF!</definedName>
    <definedName name="PReal">1</definedName>
    <definedName name="_xlnm.Print_Area" localSheetId="19">车辆!$A$2:$AE$30</definedName>
    <definedName name="_xlnm.Print_Area" localSheetId="20">电子设备!$A$2:$Z$29</definedName>
    <definedName name="_xlnm.Print_Area" localSheetId="8">房屋建筑物!$A$2:$AZ$29</definedName>
    <definedName name="_xlnm.Print_Area" localSheetId="0">封面!$B$2:$O$37</definedName>
    <definedName name="_xlnm.Print_Area" localSheetId="9">构筑物!$A$2:$AF$29</definedName>
    <definedName name="_xlnm.Print_Area" localSheetId="13">固定资产汇总表!$A$2:$L$27</definedName>
    <definedName name="_xlnm.Print_Area" localSheetId="10">管道和沟槽!$A$2:$AD$29</definedName>
    <definedName name="_xlnm.Print_Area" localSheetId="7">会计政策调查!$B$1:$F$24</definedName>
    <definedName name="_xlnm.Print_Area" localSheetId="11">'在建（设备）'!$A$1:$G$46</definedName>
    <definedName name="_xlnm.Print_Area" localSheetId="3">基本情况!$A$2:$K$42</definedName>
    <definedName name="_xlnm.Print_Area" localSheetId="1">索引目录!$A$1:$J$65</definedName>
    <definedName name="_xlnm.Print_Area" localSheetId="4">资产负债表!$A$2:$J$51</definedName>
    <definedName name="_xlnm.Print_Area" localSheetId="5">'资产负债表(审计后)'!$A$1:$J$51</definedName>
    <definedName name="_xlnm.Print_Area" localSheetId="6">资料清单!$B$1:$F$255</definedName>
    <definedName name="_xlnm.Print_Area">#REF!</definedName>
    <definedName name="Print_Area_MI" localSheetId="3">#REF!</definedName>
    <definedName name="Print_Area_MI" localSheetId="4">#REF!</definedName>
    <definedName name="Print_Area_MI">#REF!</definedName>
    <definedName name="_xlnm.Print_Titles" localSheetId="19">车辆!$2:$6</definedName>
    <definedName name="_xlnm.Print_Titles" localSheetId="20">电子设备!$2:$6</definedName>
    <definedName name="_xlnm.Print_Titles" localSheetId="8">房屋建筑物!$2:$6</definedName>
    <definedName name="_xlnm.Print_Titles" localSheetId="9">构筑物!$2:$6</definedName>
    <definedName name="_xlnm.Print_Titles" localSheetId="10">管道和沟槽!$2:$6</definedName>
    <definedName name="_xlnm.Print_Titles" localSheetId="11">'在建（设备）'!$1:$4</definedName>
    <definedName name="_xlnm.Print_Titles" localSheetId="3">基本情况!$2:$3</definedName>
    <definedName name="_xlnm.Print_Titles" localSheetId="6">资料清单!$1:$2</definedName>
    <definedName name="sheet1">#REF!</definedName>
    <definedName name="sheet2">#REF!</definedName>
    <definedName name="sheet3">#REF!</definedName>
    <definedName name="sheet4">#REF!</definedName>
    <definedName name="sheet5">#REF!</definedName>
    <definedName name="sheet6">#REF!</definedName>
    <definedName name="sheet7">#REF!</definedName>
    <definedName name="UFPrn20010103130336">#REF!</definedName>
    <definedName name="Wedge">#REF!</definedName>
    <definedName name="Work_Program_By_Area_List">#REF!</definedName>
    <definedName name="单位">[1]OPT!$D$24</definedName>
    <definedName name="基准日">[1]OPT!$D$4</definedName>
    <definedName name="年初短期投资">#REF!</definedName>
    <definedName name="年初货币资金">#REF!</definedName>
    <definedName name="年初应收票据">#REF!</definedName>
    <definedName name="设备">#REF!</definedName>
    <definedName name="전" localSheetId="3">#REF!</definedName>
    <definedName name="전" localSheetId="4">#REF!</definedName>
    <definedName name="전">#REF!</definedName>
    <definedName name="주택사업본부" localSheetId="3">#REF!</definedName>
    <definedName name="주택사업본부" localSheetId="4">#REF!</definedName>
    <definedName name="주택사업본부">#REF!</definedName>
    <definedName name="철구사업본부" localSheetId="3">#REF!</definedName>
    <definedName name="철구사업본부" localSheetId="4">#REF!</definedName>
    <definedName name="철구사업본부">#REF!</definedName>
    <definedName name="_BSP2" localSheetId="14">#REF!</definedName>
    <definedName name="_HEJ1011" localSheetId="14">[3]现金!$J$29:$K$29</definedName>
    <definedName name="_HEJ1012" localSheetId="14">[3]银行存款!$K$29:$L$29</definedName>
    <definedName name="_HEJ1013" localSheetId="14">[3]其他货币资金!$K$29:$L$29</definedName>
    <definedName name="_HEJ1021" localSheetId="14">[3]交易性股票!$K$29:$M$29</definedName>
    <definedName name="_HEJ1022" localSheetId="14">[3]交易性债券!$L$15:$M$15</definedName>
    <definedName name="_HEJ1023" localSheetId="14">[3]交易性基金!$K$15:$M$15</definedName>
    <definedName name="_HEJ1030" localSheetId="14">[3]应收票据!$H$30:$I$30</definedName>
    <definedName name="_HEJ1040" localSheetId="14">[3]应收账款!$O$30:$P$30</definedName>
    <definedName name="_HEJ1050" localSheetId="14">[3]预付款项!$O$30:$P$30</definedName>
    <definedName name="_HEJ1060" localSheetId="14">[3]应收利息!$K$15:$L$15</definedName>
    <definedName name="_HEJ1070" localSheetId="14">[3]应收股利!$G$15:$H$15</definedName>
    <definedName name="_HEJ1080" localSheetId="14">[3]其他应收款!$O$30:$P$30</definedName>
    <definedName name="_HEJ1091" localSheetId="14">[3]材料采购!$H$15:$M$15</definedName>
    <definedName name="_HEJ1092" localSheetId="14">[3]原材料!$O$29:$T$29</definedName>
    <definedName name="_HEJ1093" localSheetId="14">[3]在库周转材料!$O$15:$T$15</definedName>
    <definedName name="_HEJ1094" localSheetId="14">[3]在用周转材料!$K$30:$P$30</definedName>
    <definedName name="_HEJ1095" localSheetId="14">[3]委托加工物资!$I$15:$N$15</definedName>
    <definedName name="_HEJ1096" localSheetId="14">[3]产成品!$N$30:$V$30</definedName>
    <definedName name="_HEJ1097" localSheetId="14">[3]在产品!$H$30:$M$30</definedName>
    <definedName name="_HEJ1098" localSheetId="14">[3]发出商品!$K$15:$P$15</definedName>
    <definedName name="_HEJ1110" localSheetId="14">[3]一年到期非流资产!$I$15:$J$15</definedName>
    <definedName name="_HEJ1120" localSheetId="14">[3]其他流动资产!$H$29:$I$29</definedName>
    <definedName name="_HEJ2011" localSheetId="14">[3]可出售股票!$J$15:$K$15</definedName>
    <definedName name="_HEJ2012" localSheetId="14">[3]可出售债券!$L$15:$M$15</definedName>
    <definedName name="_HEJ2013" localSheetId="14">[3]可售其他投资!$J$15:$K$15</definedName>
    <definedName name="_HEJ2020" localSheetId="14">[3]持有到期投资!$J$15:$K$15</definedName>
    <definedName name="_HEJ2030" localSheetId="14">[3]长期应收款!$H$15:$I$15</definedName>
    <definedName name="_HEJ2040" localSheetId="14">[3]长期股权投资!$J$29:$K$29</definedName>
    <definedName name="_HEJ2050" localSheetId="14">[3]投资性房产HC!$K$17:$S$17</definedName>
    <definedName name="_HEJ2051" localSheetId="14">[3]投资性房产HF!$M$15:$P$15</definedName>
    <definedName name="_HEJ2052" localSheetId="14">[3]投资性地产GC!$Q$15:$T$15</definedName>
    <definedName name="_HEJ2053" localSheetId="14">[3]投资性地产GF!$Q$15:$T$15</definedName>
    <definedName name="_HEJ2061" localSheetId="14">[3]房屋建筑物!$N$30:$R$30</definedName>
    <definedName name="_HEJ2062" localSheetId="14">[3]构筑物!$O$30:$S$30</definedName>
    <definedName name="_HEJ2063" localSheetId="14">[3]管道和沟槽!$M$30:$Q$30</definedName>
    <definedName name="_HEJ2066" localSheetId="14">[3]机器设备!$O$30:$S$30</definedName>
    <definedName name="_HEJ2067" localSheetId="14">[3]车辆!$N$29:$R$29</definedName>
    <definedName name="_HEJ2068" localSheetId="14">[3]电子设备!$O$30:$S$30</definedName>
    <definedName name="_HEJ2069" localSheetId="14">[3]土地!$S$15:$U$15</definedName>
    <definedName name="_HEJ2071" localSheetId="14">[3]土建工程!$L$29:$M$29</definedName>
    <definedName name="_HEJ2072" localSheetId="14">[3]安装工程!$P$29:$W$29</definedName>
    <definedName name="_HEJ2080" localSheetId="14">[3]工程物资!$I$17:$N$17</definedName>
    <definedName name="_HEJ2090" localSheetId="14">[3]固定资产清理!$F$15:$G$15</definedName>
    <definedName name="_HEJ2100" localSheetId="14">[3]生产性生物!$K$17:$O$17</definedName>
    <definedName name="_HEJ2110" localSheetId="14">[3]油气资产!$L$17:$P$17</definedName>
    <definedName name="_HEJ2120" localSheetId="14">[3]土地使用权!$P$29:$S$29</definedName>
    <definedName name="_HEJ2121" localSheetId="14">[3]矿业权!$P$15:$Q$15</definedName>
    <definedName name="_HEJ2122" localSheetId="14">[3]其他无形资产!$K$29:$L$29</definedName>
    <definedName name="_HEJ2130" localSheetId="14">[3]开发支出!$H$29:$J$29</definedName>
    <definedName name="_HEJ2140" localSheetId="14">[3]商誉!$F$15:$G$15</definedName>
    <definedName name="_HEJ2150" localSheetId="14">[3]长期待摊费用!$K$29:$L$29</definedName>
    <definedName name="_HEJ2160" localSheetId="14">[3]递延税资产!$F$29:$G$29</definedName>
    <definedName name="_HEJ2170" localSheetId="14">[3]其他非流资产!$F$29:$G$29</definedName>
    <definedName name="_HEJ3010" localSheetId="14">[3]短期借款!$J$29:$L$29</definedName>
    <definedName name="_HEJ3020" localSheetId="14">[3]交易金融负债!$I$15:$J$15</definedName>
    <definedName name="_HEJ3030" localSheetId="14">[3]应付票据!$H$30:$I$30</definedName>
    <definedName name="_HEJ3040" localSheetId="14">[3]应付账款!$N$30:$O$30</definedName>
    <definedName name="_HEJ3050" localSheetId="14">[3]预收款项!$H$30:$I$30</definedName>
    <definedName name="_HEJ3060" localSheetId="14">[3]应付薪酬!$F$29:$G$29</definedName>
    <definedName name="_HEJ3070" localSheetId="14">[3]应交税费!$G$29:$H$29</definedName>
    <definedName name="_HEJ3080" localSheetId="14">[3]应付利息!$K$29:$L$29</definedName>
    <definedName name="_HEJ3090" localSheetId="14">[3]应付股利!$G$15:$H$15</definedName>
    <definedName name="_HEJ3100" localSheetId="14">[3]其他应付款!$N$30:$O$30</definedName>
    <definedName name="_HEJ3110" localSheetId="14">[3]一年到期非流负债!$H$15:$I$15</definedName>
    <definedName name="_HEJ3120" localSheetId="14">[3]其他流动负债!$G$15:$H$15</definedName>
    <definedName name="_HEJ4010" localSheetId="14">[3]长期借款!$J$15:$L$15</definedName>
    <definedName name="_HEJ4020" localSheetId="14">[3]应付债券!$I$15:$J$15</definedName>
    <definedName name="_HEJ4030" localSheetId="14">[3]长期应付款!$K$15:$N$15</definedName>
    <definedName name="_HEJ4040" localSheetId="14">[3]专项应付款!$G$29:$H$29</definedName>
    <definedName name="_HEJ4050" localSheetId="14">[3]预计负债!$G$15:$H$15</definedName>
    <definedName name="_HEJ4060" localSheetId="14">[3]递延税负债!$F$29:$G$29</definedName>
    <definedName name="_HEJ4070" localSheetId="14">[3]其他非流负债!$G$15:$H$15</definedName>
    <definedName name="a" localSheetId="14">#REF!</definedName>
    <definedName name="aa" localSheetId="14">#REF!</definedName>
    <definedName name="bb">[4]说明!$C$31</definedName>
    <definedName name="BDATE" localSheetId="14">[3]项目!$D$11</definedName>
    <definedName name="BS" localSheetId="14">#REF!</definedName>
    <definedName name="BSCS" localSheetId="14">#REF!</definedName>
    <definedName name="BSCSP2" localSheetId="14">#REF!</definedName>
    <definedName name="Database" localSheetId="14">#REF!</definedName>
    <definedName name="DCF打印" localSheetId="14">#REF!</definedName>
    <definedName name="hh">[4]收入!$A$15</definedName>
    <definedName name="hjp">[4]收入!$A$15</definedName>
    <definedName name="IS" localSheetId="14">#REF!</definedName>
    <definedName name="ISCS" localSheetId="14">#REF!</definedName>
    <definedName name="ISCSP" localSheetId="14">#REF!</definedName>
    <definedName name="ISP" localSheetId="14">#REF!</definedName>
    <definedName name="_xlnm.Print_Area" localSheetId="14">#REF!</definedName>
    <definedName name="Print_Area_MI" localSheetId="14">#REF!</definedName>
    <definedName name="sheet1" localSheetId="14">#REF!</definedName>
    <definedName name="sheet2" localSheetId="14">#REF!</definedName>
    <definedName name="sheet3" localSheetId="14">#REF!</definedName>
    <definedName name="sheet4" localSheetId="14">#REF!</definedName>
    <definedName name="sheet5" localSheetId="14">#REF!</definedName>
    <definedName name="sheet6" localSheetId="14">#REF!</definedName>
    <definedName name="sheet7" localSheetId="14">#REF!</definedName>
    <definedName name="ss">[4]收入!$A$15</definedName>
    <definedName name="UFPrn20010103130336" localSheetId="14">#REF!</definedName>
    <definedName name="Wedge" localSheetId="14">#REF!</definedName>
    <definedName name="Work_Program_By_Area_List" localSheetId="14">#REF!</definedName>
    <definedName name="单位" localSheetId="14">[3]OPT!$D$24</definedName>
    <definedName name="基准日" localSheetId="14">[3]OPT!$D$4</definedName>
    <definedName name="年初短期投资" localSheetId="14">#REF!</definedName>
    <definedName name="年初货币资金" localSheetId="14">#REF!</definedName>
    <definedName name="年初应收票据" localSheetId="14">#REF!</definedName>
    <definedName name="设备" localSheetId="14">#REF!</definedName>
    <definedName name="전" localSheetId="14">#REF!</definedName>
    <definedName name="주택사업본부" localSheetId="14">#REF!</definedName>
    <definedName name="철구사업본부" localSheetId="14">#REF!</definedName>
    <definedName name="__BSP2">#REF!</definedName>
    <definedName name="Z">#REF!</definedName>
    <definedName name="_7h1_">[5]收入!$A$26</definedName>
    <definedName name="_g3">#REF!</definedName>
    <definedName name="B">#REF!</definedName>
    <definedName name="d">#REF!</definedName>
    <definedName name="dd">[5]收入!$C$39</definedName>
    <definedName name="e">#REF!</definedName>
    <definedName name="eve">[6]XL4Poppy!$C$39</definedName>
    <definedName name="ff">[5]收入!$A$26</definedName>
    <definedName name="i">#REF!</definedName>
    <definedName name="jingxiang">#REF!</definedName>
    <definedName name="x">#REF!</definedName>
    <definedName name="y">#REF!</definedName>
    <definedName name="固定资产折旧表">#REF!</definedName>
    <definedName name="固定资产折旧表2">[7]固定资产折旧表!$A$1:$L$71</definedName>
    <definedName name="科目余额表">#REF!</definedName>
    <definedName name="数量金额总账">#REF!</definedName>
    <definedName name="调整分录汇总表_1997_1999.9.30">#REF!</definedName>
    <definedName name="沃克森_北京_国际资产评估有限公司______项目收益法评估申报表">#REF!</definedName>
    <definedName name="帐务_科目_1131059_栏目_期末贷方余额">20</definedName>
    <definedName name="_">#REF!</definedName>
    <definedName name="_1">#REF!</definedName>
    <definedName name="_121">#REF!</definedName>
    <definedName name="_12101应收股利">#REF!</definedName>
    <definedName name="_12102所属上缴">#REF!</definedName>
    <definedName name="_13101">#REF!</definedName>
    <definedName name="_13102">#REF!</definedName>
    <definedName name="_133">#REF!</definedName>
    <definedName name="_13302">#REF!</definedName>
    <definedName name="_13398">#REF!</definedName>
    <definedName name="_144">#REF!</definedName>
    <definedName name="_1501">#REF!</definedName>
    <definedName name="_15102">#REF!</definedName>
    <definedName name="_15202">#REF!</definedName>
    <definedName name="_18101">#REF!</definedName>
    <definedName name="_18102">#REF!</definedName>
    <definedName name="_18198">#REF!</definedName>
    <definedName name="_2">#REF!</definedName>
    <definedName name="_999年12月31日股份应收帐款.dbf">#REF!</definedName>
    <definedName name="_db2">'[8]综合成本分析01.01-0205'!$A$3:$K$57</definedName>
    <definedName name="_db3">'[9]FY02'!$A$1:$I$31</definedName>
    <definedName name="_kk2">#REF!</definedName>
    <definedName name="_月">#REF!</definedName>
    <definedName name="AAA">[10]数字视频并帐!$A$1:$D$25</definedName>
    <definedName name="after_tax">#REF!</definedName>
    <definedName name="AP">#REF!</definedName>
    <definedName name="AS2DocOpenMode" hidden="1">"AS2DocumentEdit"</definedName>
    <definedName name="az">#REF!</definedName>
    <definedName name="AZX">#REF!</definedName>
    <definedName name="before_tax">#REF!</definedName>
    <definedName name="BF">#REF!</definedName>
    <definedName name="c1.dbf">#REF!</definedName>
    <definedName name="cb.dbf">#REF!</definedName>
    <definedName name="ccc">#REF!</definedName>
    <definedName name="cccc">#REF!</definedName>
    <definedName name="chengbenfu.dbf">#REF!</definedName>
    <definedName name="clah">#REF!</definedName>
    <definedName name="clz">#REF!</definedName>
    <definedName name="current_asset">#REF!</definedName>
    <definedName name="daikuanka">#REF!</definedName>
    <definedName name="dff">#REF!</definedName>
    <definedName name="dfrg">#REF!</definedName>
    <definedName name="DG">#REF!</definedName>
    <definedName name="dga">#REF!</definedName>
    <definedName name="DM">#REF!</definedName>
    <definedName name="ee">#REF!</definedName>
    <definedName name="Fixed_assests">#REF!</definedName>
    <definedName name="fuck">资产负债表!#REF!</definedName>
    <definedName name="gg">#REF!</definedName>
    <definedName name="hdiaodsadas">#REF!</definedName>
    <definedName name="ii">#REF!</definedName>
    <definedName name="IL">#REF!</definedName>
    <definedName name="jj">#REF!</definedName>
    <definedName name="kk">#REF!</definedName>
    <definedName name="Long_term_investment">#REF!</definedName>
    <definedName name="mi">#REF!</definedName>
    <definedName name="mm">#NAME?</definedName>
    <definedName name="MR">#REF!</definedName>
    <definedName name="NK">#REF!</definedName>
    <definedName name="NN">#REF!</definedName>
    <definedName name="NONE">[11]单位名称!$L$2:$L$4</definedName>
    <definedName name="NONECAS">#REF!</definedName>
    <definedName name="Other_assets">#REF!</definedName>
    <definedName name="owners_equity">#REF!</definedName>
    <definedName name="pp">#REF!</definedName>
    <definedName name="qq">#REF!</definedName>
    <definedName name="qqqq">#REF!</definedName>
    <definedName name="QQQQQQQQQQQQQQQQQQQQQQQQQQQQQQQQQQQQQQQQQQQQQQQQQQQQQQ">#REF!</definedName>
    <definedName name="Resuccess_Investments_Ltd.">#REF!</definedName>
    <definedName name="rr">#REF!</definedName>
    <definedName name="sadfasgasfdsga">#REF!</definedName>
    <definedName name="Sheet10">#REF!</definedName>
    <definedName name="Sheet11">#REF!</definedName>
    <definedName name="Sheet8">#REF!</definedName>
    <definedName name="Sheet9">#REF!</definedName>
    <definedName name="Short_term_liability">#REF!</definedName>
    <definedName name="shouru1.dbf">#REF!</definedName>
    <definedName name="ssss">#REF!</definedName>
    <definedName name="Technovator_Int_Private_Ltd.">#REF!</definedName>
    <definedName name="TextRefCopy1">#REF!</definedName>
    <definedName name="TextRefCopyRangeCount" hidden="1">1</definedName>
    <definedName name="THTF_U.S.A.__Inc.">#REF!</definedName>
    <definedName name="TongFang_Asia_Pacific__R_D_Center__Pte_Ltd.">#REF!</definedName>
    <definedName name="tt">#REF!</definedName>
    <definedName name="UD">#REF!</definedName>
    <definedName name="UFPrn20011105150820">#REF!</definedName>
    <definedName name="UFPrn20020109154935">#REF!</definedName>
    <definedName name="UFPrn20020109162810">#REF!</definedName>
    <definedName name="UFPrn20020109162826">#REF!</definedName>
    <definedName name="UFPrn20020111124510">#REF!</definedName>
    <definedName name="UFPrn20020402144808">#REF!</definedName>
    <definedName name="UFPrn20020402144841">#REF!</definedName>
    <definedName name="UFPrn20020402144932">#REF!</definedName>
    <definedName name="UFPrn20020402145009">#REF!</definedName>
    <definedName name="UFPrn20020403125644">#REF!</definedName>
    <definedName name="UFPrn20020426154224">#REF!</definedName>
    <definedName name="UFPrn20021008134934">#REF!</definedName>
    <definedName name="UFPrn20021227160254">#REF!</definedName>
    <definedName name="UFPrn20021227161905">#REF!</definedName>
    <definedName name="UFPrn20021228105341">#REF!</definedName>
    <definedName name="UFPrn20021231153747">#REF!</definedName>
    <definedName name="UFPrn20021231153959">#REF!</definedName>
    <definedName name="UFPrn20030113152008">#REF!</definedName>
    <definedName name="UFPrn20030115152607">#REF!</definedName>
    <definedName name="UFPrn20030115152656">#REF!</definedName>
    <definedName name="UFPrn20030115152908">#REF!</definedName>
    <definedName name="UFPrn20030115152952">#REF!</definedName>
    <definedName name="UFPrn20030119152443">#REF!</definedName>
    <definedName name="UFPrn20030119152726">#REF!</definedName>
    <definedName name="UFPrn20030119153059">#REF!</definedName>
    <definedName name="UFPrn20030121151542">#REF!</definedName>
    <definedName name="UFPrn20040109171439">#REF!</definedName>
    <definedName name="UFPrn20040109172410">#REF!</definedName>
    <definedName name="UFPrn20040111104024">#REF!</definedName>
    <definedName name="UFPrn20040115171222">#REF!</definedName>
    <definedName name="UFPrn20040115171308">#REF!</definedName>
    <definedName name="UFPrn20040202094722">#REF!</definedName>
    <definedName name="UFPrn20040202095020">#REF!</definedName>
    <definedName name="UFPrn20040202095452">#REF!</definedName>
    <definedName name="UFPrn20040221093001">#REF!</definedName>
    <definedName name="UFPrn20040221093031">#REF!</definedName>
    <definedName name="UFPrn20040303152252">#REF!</definedName>
    <definedName name="UFPrn20040311120926">#REF!</definedName>
    <definedName name="UFPrn20040311172157">#REF!</definedName>
    <definedName name="UFPrn20040315152132">#REF!</definedName>
    <definedName name="UFPrn20040315163739">#REF!</definedName>
    <definedName name="UFPrn20040315170450">#REF!</definedName>
    <definedName name="UFPrn20040327121333">#REF!</definedName>
    <definedName name="UFPrn20040402162454">#REF!</definedName>
    <definedName name="UFPrn20040402162701">#REF!</definedName>
    <definedName name="UFPrn20040402162827">#REF!</definedName>
    <definedName name="UFPrn20040402163041">#REF!</definedName>
    <definedName name="UFPrn20040402163319">#REF!</definedName>
    <definedName name="UFPrn20040402163450">#REF!</definedName>
    <definedName name="UFPrn20040402163841">#REF!</definedName>
    <definedName name="UFPrn20040402164136">#REF!</definedName>
    <definedName name="UFPrn20040402164249">#REF!</definedName>
    <definedName name="UFPrn20040403204923">[12]数量对比!$A$1:$E$25</definedName>
    <definedName name="UFPrn20040405154851">#REF!</definedName>
    <definedName name="UFPrn20040405155547">#REF!</definedName>
    <definedName name="UFPrn20040405155935">#REF!</definedName>
    <definedName name="UFPrn20040405162105">#REF!</definedName>
    <definedName name="UFPrn20040405162233">#REF!</definedName>
    <definedName name="UFPrn20040405162348">#REF!</definedName>
    <definedName name="UFPrn20040405162555">#REF!</definedName>
    <definedName name="UFPrn20040405165253">#REF!</definedName>
    <definedName name="UFPrn20040408094828">#REF!</definedName>
    <definedName name="UFPrn20040427142551">#REF!</definedName>
    <definedName name="UFPrn20040506093820">#REF!</definedName>
    <definedName name="UFPrn20040506093859">#REF!</definedName>
    <definedName name="UFPrn20040506171107">#REF!</definedName>
    <definedName name="UFPrn20040507110903">#REF!</definedName>
    <definedName name="UFPrn20040507110928">#REF!</definedName>
    <definedName name="UFPrn20040507110944">#REF!</definedName>
    <definedName name="UFPrn20040507111001">#REF!</definedName>
    <definedName name="UFPrn20040507111125">#REF!</definedName>
    <definedName name="UFPrn20040507111346">#REF!</definedName>
    <definedName name="UFPrn20040507111448">#REF!</definedName>
    <definedName name="UFPrn20040817090340">#REF!</definedName>
    <definedName name="UFPrn20040831085047">#REF!</definedName>
    <definedName name="UFPrn20040912100543">#REF!</definedName>
    <definedName name="UFPrn20041030161322">#REF!</definedName>
    <definedName name="UFPrn20041123212744">#REF!</definedName>
    <definedName name="UFPrn20041126111508">#REF!</definedName>
    <definedName name="UFPrn20041126134435">#REF!</definedName>
    <definedName name="UFPrn20041128113442">#REF!</definedName>
    <definedName name="UFPrn20041128162815">#REF!</definedName>
    <definedName name="UFPrn20041128163326">#REF!</definedName>
    <definedName name="UFPrn20041128163449">#REF!</definedName>
    <definedName name="UFPrn20041128164154">#REF!</definedName>
    <definedName name="UFPrn20041219145313">#REF!</definedName>
    <definedName name="UFPrn20041219145413">#REF!</definedName>
    <definedName name="UFPrn20041219145458">#REF!</definedName>
    <definedName name="UFPrn20041219145539">#REF!</definedName>
    <definedName name="UFPrn20041219145624">#REF!</definedName>
    <definedName name="UFPrn20050105112035">#REF!</definedName>
    <definedName name="UFPrn20050107095110">#REF!</definedName>
    <definedName name="UFPrn20050107095219">#REF!</definedName>
    <definedName name="UFPrn20050107103205">#REF!</definedName>
    <definedName name="UFPrn20050111172154">#REF!</definedName>
    <definedName name="UFPrn20050112155740">#REF!</definedName>
    <definedName name="UFPrn20050228220120">#REF!</definedName>
    <definedName name="UFPrn20050820150507">#REF!</definedName>
    <definedName name="UFPrn20050908131755">#REF!</definedName>
    <definedName name="UFPrn20051113115349">#REF!</definedName>
    <definedName name="UFPrn20051122094548">#REF!</definedName>
    <definedName name="UFPrn20051122094820">#REF!</definedName>
    <definedName name="UFPrn20051122094926">#REF!</definedName>
    <definedName name="UFPrn20051122152032">#REF!</definedName>
    <definedName name="UFPrn20051122164544">#REF!</definedName>
    <definedName name="UFPrn20051122165502">#REF!</definedName>
    <definedName name="UFPrn20051124125839">#REF!</definedName>
    <definedName name="UFPrn20051201135839">#REF!</definedName>
    <definedName name="UFPrn20060112102205">#REF!</definedName>
    <definedName name="UFPrn20060112102331">#REF!</definedName>
    <definedName name="UFPrn20060121093858">[13]设备采购01!$A$1:$E$42</definedName>
    <definedName name="UFPrn20060121094027">#REF!</definedName>
    <definedName name="UFPrn20060121094244">[13]设备采购02!$A$1:$E$61</definedName>
    <definedName name="UFPrn20060121094649">[13]设备采购03!$A$1:$E$51</definedName>
    <definedName name="UFPrn20060208112852">#REF!</definedName>
    <definedName name="UFPrn20060209123935">#REF!</definedName>
    <definedName name="UFPrn20060209125642">#REF!</definedName>
    <definedName name="UFPrn20060209130601">#REF!</definedName>
    <definedName name="UFPrn20060307163131">#REF!</definedName>
    <definedName name="UFPrn20060307163224">#REF!</definedName>
    <definedName name="UFPrn20060307171830">#REF!</definedName>
    <definedName name="UFPrn20060309110914">#REF!</definedName>
    <definedName name="UFPrn20060309234405">#REF!</definedName>
    <definedName name="UFPrn20060620093654">#REF!</definedName>
    <definedName name="UFPrn20060620093745">#REF!</definedName>
    <definedName name="UFPrn20060620093953">#REF!</definedName>
    <definedName name="UFPrn20060620094049">#REF!</definedName>
    <definedName name="UFPrn20060620111317">#REF!</definedName>
    <definedName name="UFPrn20060621105534">#REF!</definedName>
    <definedName name="vv">[14]FSM!$A$2:$F$52,[14]FSM!$A$54:$F$93,[14]FSM!$A$94:$F$128</definedName>
    <definedName name="w">#REF!</definedName>
    <definedName name="xx">#REF!</definedName>
    <definedName name="y.dbf">#REF!</definedName>
    <definedName name="yi.dbf">#REF!</definedName>
    <definedName name="YM">#REF!</definedName>
    <definedName name="yy">#REF!</definedName>
    <definedName name="啊啊啊">#REF!</definedName>
    <definedName name="报表">#REF!</definedName>
    <definedName name="北京吉兆电子有限公司">#REF!</definedName>
    <definedName name="北京清华同方房地产开发有限公司">#REF!</definedName>
    <definedName name="北京清华同方机电工业有限公司">#REF!</definedName>
    <definedName name="北京清华同方凌讯科技有限公司">#REF!</definedName>
    <definedName name="北京清华同方软件股份有限公司">#REF!</definedName>
    <definedName name="北京清华同方微电子有限公司">#REF!</definedName>
    <definedName name="北京清华同方物业管理有限公司">#REF!</definedName>
    <definedName name="北京市清华同方教育培训学校">#REF!</definedName>
    <definedName name="北京市同方教育培训学校">#REF!</definedName>
    <definedName name="北京同方创新投资有限公司">#REF!</definedName>
    <definedName name="北京同方电子商务有限公司">#REF!</definedName>
    <definedName name="北京同方房地产开发有限公司">#REF!</definedName>
    <definedName name="北京同方吉兆电子有限公司">#REF!</definedName>
    <definedName name="北京同方凌讯科技有限公司">#REF!</definedName>
    <definedName name="北京同方清芝商用机器有限公司">#REF!</definedName>
    <definedName name="北京同方软件股份有限公司">#REF!</definedName>
    <definedName name="北京同方数字教育技术有限公司">#REF!</definedName>
    <definedName name="北京同方微电子有限公司">#REF!</definedName>
    <definedName name="北京同方物业管理有限公司">#REF!</definedName>
    <definedName name="北京同方信息安全技术股份有限公司">#REF!</definedName>
    <definedName name="北京同方易豪科技有限公司">#REF!</definedName>
    <definedName name="北京中钞同方智能卡有限公司">#REF!</definedName>
    <definedName name="备___注">#REF!</definedName>
    <definedName name="备用金.dbf">#REF!</definedName>
    <definedName name="被审单位">#REF!</definedName>
    <definedName name="被审单位CAS">#REF!</definedName>
    <definedName name="财务">#REF!</definedName>
    <definedName name="财务费用">#REF!</definedName>
    <definedName name="刹">#REF!</definedName>
    <definedName name="产品销售成本.dbf">#REF!</definedName>
    <definedName name="产品销售成本1">[15]产品销售成本.dbf!$A$1:$C$402</definedName>
    <definedName name="产品销售收入.dbf">#REF!</definedName>
    <definedName name="产品销售收入2">'[15]产品销售收入成本明细表（合同）'!$A$1:$C$417</definedName>
    <definedName name="常林股份有限公司">#REF!</definedName>
    <definedName name="常州常林机械有限公司">#REF!</definedName>
    <definedName name="抽凭">#REF!</definedName>
    <definedName name="除投资外的重大影响">[11]单位名称!$H$2:$H$3</definedName>
    <definedName name="船厂">[16]单位名称!$D$2:$D$29</definedName>
    <definedName name="存出保证金.dbf">#REF!</definedName>
    <definedName name="存货合计">#REF!</definedName>
    <definedName name="存货明细">#REF!</definedName>
    <definedName name="大多数">[17]XL4Poppy!$A$15</definedName>
    <definedName name="大学">'[18]FY02'!$A$1:$I$31</definedName>
    <definedName name="代垫运费.dbf">#REF!</definedName>
    <definedName name="贷款">#REF!</definedName>
    <definedName name="担保标的">#REF!</definedName>
    <definedName name="当前明细账">#REF!</definedName>
    <definedName name="儿女">#REF!</definedName>
    <definedName name="飞过海">#REF!</definedName>
    <definedName name="非合并被投资企业">[11]单位名称!$G$2:$G$43</definedName>
    <definedName name="非合并被投资企业CAS">#REF!</definedName>
    <definedName name="福马林业集团">#REF!</definedName>
    <definedName name="福马贸易有限责任公司">#REF!</definedName>
    <definedName name="抚顺分院02年">#REF!</definedName>
    <definedName name="辅助材料.dbf">#REF!</definedName>
    <definedName name="负债项目CAS">#REF!</definedName>
    <definedName name="高科技02年">#REF!</definedName>
    <definedName name="高科技余额表">#REF!</definedName>
    <definedName name="工程物资1">[19]科目余额表!$A$1:$K$8324</definedName>
    <definedName name="公司名称">[20]公司名称及科目!$A$1:$A$28</definedName>
    <definedName name="股东权益2">#REF!</definedName>
    <definedName name="固定资产变动情况表">#REF!</definedName>
    <definedName name="固定资产到期提示表">#REF!</definedName>
    <definedName name="固定资产及累计折旧明细账">#REF!</definedName>
    <definedName name="固定资产卡片">#REF!</definedName>
    <definedName name="固定资产清单">#REF!</definedName>
    <definedName name="关联类型">[11]单位名称!$F$2:$F$6</definedName>
    <definedName name="合___计">#REF!</definedName>
    <definedName name="合并被审单位">#REF!</definedName>
    <definedName name="合并被审单位CAS">#REF!</definedName>
    <definedName name="核算方法">[21]DATA!$A$2:$A$4</definedName>
    <definedName name="核算项目分类总账">#REF!</definedName>
    <definedName name="核算项目明细账">#REF!</definedName>
    <definedName name="核算项目余额表">#REF!</definedName>
    <definedName name="汇率">#REF!</definedName>
    <definedName name="汇总合并">[11]单位名称!$B$2:$B$62</definedName>
    <definedName name="汇总合并CAS">#REF!</definedName>
    <definedName name="会计分录序时簿">[22]数字视频并帐!$A$1:$D$25</definedName>
    <definedName name="疾">#REF!</definedName>
    <definedName name="集团应收股利">#REF!</definedName>
    <definedName name="江苏林海动力机械集团公司">#REF!</definedName>
    <definedName name="江西无线电厂_713厂">#REF!</definedName>
    <definedName name="借款">#REF!</definedName>
    <definedName name="科目">[23]公司名称及科目!$C$2:$C$22</definedName>
    <definedName name="科目名称">[20]公司名称及科目!$C$1:$C$22</definedName>
    <definedName name="空压机3m3">#REF!</definedName>
    <definedName name="林海股份有限公司">#REF!</definedName>
    <definedName name="美国清华同方国际信息技术公司">#REF!</definedName>
    <definedName name="明细分类账">[24]在产品2001!$A$1:$J$211</definedName>
    <definedName name="明细账">#REF!</definedName>
    <definedName name="末级">#REF!</definedName>
    <definedName name="母公司被审单位">#REF!</definedName>
    <definedName name="母公司被审单位CAS">#REF!</definedName>
    <definedName name="母公司股东">[11]单位名称!$I$2:$I$6</definedName>
    <definedName name="母公司股东所属企业">[11]单位名称!$J$2:$J$3</definedName>
    <definedName name="母子公司">[23]公司名称及科目!$A$1:$A$28</definedName>
    <definedName name="内部交易">#REF!</definedName>
    <definedName name="其他应收">#REF!</definedName>
    <definedName name="其他应收自动化所.dbf">#REF!</definedName>
    <definedName name="其它应收款03">#REF!</definedName>
    <definedName name="清华同方BAS新加坡公司">#REF!</definedName>
    <definedName name="清华同方鞍山科技园有限公司">#REF!</definedName>
    <definedName name="清华同方光盘股份有限公司">#REF!</definedName>
    <definedName name="清华同方环境有限责任公司">#REF!</definedName>
    <definedName name="清华同方人工环境有限公司">#REF!</definedName>
    <definedName name="清华同方威视技术股份有限公司">#REF!</definedName>
    <definedName name="清芯光电股份有限公司">#REF!</definedName>
    <definedName name="清芯光电有限公司">#REF!</definedName>
    <definedName name="山东清华同方鲁颖电子有限公司">#REF!</definedName>
    <definedName name="山东同方鲁颖电子有限公司">#REF!</definedName>
    <definedName name="沈阳同方多媒体科技有限公司">#REF!</definedName>
    <definedName name="沈玉环">#REF!</definedName>
    <definedName name="审计结论">#REF!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资产负债表!#REF!</definedName>
    <definedName name="生产期500">资产负债表!#REF!</definedName>
    <definedName name="生产期6">#REF!</definedName>
    <definedName name="生产期7">#REF!</definedName>
    <definedName name="生产期8">#REF!</definedName>
    <definedName name="生产期9">#REF!</definedName>
    <definedName name="是否">#REF!</definedName>
    <definedName name="是否审计">[21]DATA!$B$2:$B$4</definedName>
    <definedName name="苏福马机械有限公司">#REF!</definedName>
    <definedName name="苏州林业机械厂有限公司">#REF!</definedName>
    <definedName name="损益调整表">#REF!</definedName>
    <definedName name="所得税">#REF!</definedName>
    <definedName name="索引号">#REF!</definedName>
    <definedName name="泰豪科技股份有限公司">#REF!</definedName>
    <definedName name="泰豪科技股份有限公司_600590">#REF!</definedName>
    <definedName name="天津林业工具厂">#REF!</definedName>
    <definedName name="调整分录">[25]本部!$A$132:$A$135,[25]本部!$A$126:$A$130,[25]本部!$A$123:$A$124,[25]本部!$A$120:$A$121,[25]本部!$A$115:$A$118,[25]本部!$A$110:$A$113,[25]本部!$A$4:$A$6,[25]本部!$A$8:$A$12,[25]本部!$A$14:$A$15,[25]本部!$A$17:$A$20,[25]本部!$A$22:$A$25,[25]本部!$A$28:$A$29,[25]本部!$A$31:$A$32,[25]本部!$A$37:$A$38,[25]本部!$A$40,[25]本部!$A$42:$A$44,[25]本部!$A$46:$A$47,[25]本部!$A$51:$A$52,[25]本部!$A$54:$A$56,[25]本部!$A$59,[25]本部!$A$64:$A$78</definedName>
    <definedName name="同方鞍山科技园有限公司">#REF!</definedName>
    <definedName name="同方鼎欣信息技术有限公司">#REF!</definedName>
    <definedName name="同方工业有限公司">#REF!</definedName>
    <definedName name="同方股份有限公司">#REF!</definedName>
    <definedName name="同方光电科技有限公司">#REF!</definedName>
    <definedName name="同方光盘股份有限公司">#REF!</definedName>
    <definedName name="同方环境股份有限公司">#REF!</definedName>
    <definedName name="同方锐安科技有限公司">#REF!</definedName>
    <definedName name="同方炭素科技有限公司">#REF!</definedName>
    <definedName name="同方威视技术股份有限公司">#REF!</definedName>
    <definedName name="同受实质控制">[11]单位名称!$K$2:$K$96</definedName>
    <definedName name="往来科目">[11]单位名称!$E$2:$E$10</definedName>
    <definedName name="未弥补亏损CAS">#REF!</definedName>
    <definedName name="未审合计">#REF!</definedName>
    <definedName name="未审数">#REF!</definedName>
    <definedName name="我">#REF!</definedName>
    <definedName name="我们">#REF!</definedName>
    <definedName name="无锡清华同方科技园有限公司">#REF!</definedName>
    <definedName name="无锡同方创新科技园有限公司">#REF!</definedName>
    <definedName name="现金流">#REF!</definedName>
    <definedName name="项目类别CAS">#REF!</definedName>
    <definedName name="序号">#REF!</definedName>
    <definedName name="业务从属">[21]DATA!$C$2:$C$21</definedName>
    <definedName name="一级子公司">#REF!</definedName>
    <definedName name="应付款汇总表">#REF!</definedName>
    <definedName name="应付债券审定表">#REF!</definedName>
    <definedName name="应交所得税03">#REF!</definedName>
    <definedName name="应收账款">#REF!</definedName>
    <definedName name="镇江中福马机械有限公司">#REF!</definedName>
    <definedName name="中国福马林业机械上海有限公司">#REF!</definedName>
    <definedName name="中国林业机械广州公司">#REF!</definedName>
    <definedName name="中国林业机械哈尔滨猎枪弹具公司">#REF!</definedName>
    <definedName name="中国学术期刊_光盘版_电子杂志社">#REF!</definedName>
    <definedName name="中国学术期刊电子杂志社">#REF!</definedName>
    <definedName name="中体同方体育科技有限公司">#REF!</definedName>
    <definedName name="主要材料.dbf">#REF!</definedName>
    <definedName name="咨询02年">#REF!</definedName>
    <definedName name="咨询公司">#REF!</definedName>
    <definedName name="资产科目余额表">#REF!</definedName>
    <definedName name="资产项目CAS">#REF!</definedName>
    <definedName name="交易">[26]公司名称及科目!$AS$2:$AS$14</definedName>
    <definedName name="往来">[26]公司名称及科目!$AM$2:$AM$20</definedName>
    <definedName name="一级">[26]公司名称及科目!$A$2:$A$43</definedName>
    <definedName name="____BSP2">#REF!</definedName>
    <definedName name="_h1">[27]收入!$A$26</definedName>
    <definedName name="hxy">[28]XL4Poppy!$C$39</definedName>
    <definedName name="lll">[29]XL4Poppy!$C$39</definedName>
    <definedName name="Print_Area01">#REF!</definedName>
    <definedName name="Print_Area111">#REF!</definedName>
    <definedName name="TechnovatorInternationalLimited_01206.HK">#REF!</definedName>
    <definedName name="唐山晶源裕丰电子股份有限公司">#REF!</definedName>
    <definedName name="唐山晶源裕丰电子股份有限公司_002049.SZ">#REF!</definedName>
    <definedName name="同方股份有限公司_600100.SH">#REF!</definedName>
    <definedName name="同方光电_香港_有限公司">#REF!</definedName>
    <definedName name="FANWEI1">[30]索引表!$C$4:$C$101</definedName>
    <definedName name="_dis1">[31]Disposition!$E$89</definedName>
    <definedName name="_far1">[31]Collateral!$D$39</definedName>
    <definedName name="_LinkPic_37248C7B3E124066B287771A302E1C81">'[32]average price'!$A$2:$C$14</definedName>
    <definedName name="_LinkPic_475A41B23F8C467F86010210B21E5B4B">'[32]05年预售率'!$J$54</definedName>
    <definedName name="_LinkPic_54F4C4D08A3849E3ACB68735C6A69B59">'[32]05年预售率'!$H$41:$I$61</definedName>
    <definedName name="_LinkPic_55685CE3DB214FBCA36C229AC2B53A5F">'[33]company operations'!$N$22</definedName>
    <definedName name="_LinkPic_5AE27CE1EA194B7E832D79E4D6C5F500">'[32]average price'!$B$2:$C$14</definedName>
    <definedName name="_LinkPic_9C96745DAFF347DF99F7FD42DC5A12C3">'[32]2006年宏观调控对绿城的影响'!$A$21:$H$26</definedName>
    <definedName name="_LinkPic_A9A5B9F7B9204F1F8DEAA14267FF4D7B">'[32]05年预售率'!$H$41:$Q$50</definedName>
    <definedName name="_LinkPic_B0371C0C610B4337A172E08CD9201342">[33]hangzhou2!$A$42:$D$52</definedName>
    <definedName name="_LP1">[34]Assumptions!$C$31</definedName>
    <definedName name="_mon1">'[35]Repayment Summary'!$AD$214:$AE$225</definedName>
    <definedName name="_Order1" hidden="1">255</definedName>
    <definedName name="_Order2" hidden="1">255</definedName>
    <definedName name="_pre1">[31]Collateral!$D$11</definedName>
    <definedName name="_pro1">[31]Collateral!$D$10</definedName>
    <definedName name="_qw1">'[36]Cashflow(Scenario)'!$C$30</definedName>
    <definedName name="_工程名称">[37]Sheet2!$A$1</definedName>
    <definedName name="accperiod">'[38]基本资料(不打印)'!$D$3:$D$15</definedName>
    <definedName name="akak">'[39]Cashflow(Scenario)'!$C$30</definedName>
    <definedName name="AreaNames">'[40]Building Area'!$B$31:$B$36</definedName>
    <definedName name="AreaTable">'[40]Building Area'!$B$31:$C$36</definedName>
    <definedName name="auditee">'[38]基本资料(不打印)'!$B$3:$B$24</definedName>
    <definedName name="base">[41]Setting!$S$20</definedName>
    <definedName name="baseyear">[42]Setting!$S$20</definedName>
    <definedName name="BorrowerName">[43]Collateral!$D$7</definedName>
    <definedName name="City">[43]Collateral!$D$12</definedName>
    <definedName name="dbTitle_builder">[44]G2TempSheet!$C$4</definedName>
    <definedName name="dbTitle_projectname">[44]G2TempSheet!$D$4</definedName>
    <definedName name="dbTitle_title">[44]G2TempSheet!$B$4</definedName>
    <definedName name="Deposit">15%</definedName>
    <definedName name="discount">[43]Disposition!$E$89</definedName>
    <definedName name="Downpayment">30%</definedName>
    <definedName name="eq">'[39]Cashflow(Scenario)'!$C$30</definedName>
    <definedName name="equ">'[36]Cashflow(Scenario)'!$C$30</definedName>
    <definedName name="Equity_IRR">'[36]Cashflow(Scenario)'!$C$30</definedName>
    <definedName name="FAR">[43]Collateral!$D$39</definedName>
    <definedName name="HWSheet">1</definedName>
    <definedName name="IR">[34]Assumptions!$D$21</definedName>
    <definedName name="IRR">'[39]Cashflow(Scenario)'!$C$30</definedName>
    <definedName name="land1">[31]Collateral!$D$47</definedName>
    <definedName name="LandOwner">[43]Collateral!$D$47</definedName>
    <definedName name="madeby">'[38]基本资料(不打印)'!$F$3:$F$21</definedName>
    <definedName name="madebydate">'[38]基本资料(不打印)'!$H$3:$H$24</definedName>
    <definedName name="mark">[38]审计标识!$A$4:$A$24</definedName>
    <definedName name="marker">'[38]基本资料(不打印)'!$J$3:$J$18</definedName>
    <definedName name="markerdate">'[38]基本资料(不打印)'!$L$3:$L$21</definedName>
    <definedName name="pa____________or">"Retail Rental Growth+Sheet1!$F$21"</definedName>
    <definedName name="pbPrinterFormat">"\\nhkgc040pps1\PHKG00311 on Ne03:"</definedName>
    <definedName name="plot1">[31]Collateral!$D$40</definedName>
    <definedName name="PlotRatio">[43]Collateral!$D$40</definedName>
    <definedName name="Pool">[43]Collateral!$M$6</definedName>
    <definedName name="pool1">[31]Collateral!$M$6</definedName>
    <definedName name="port1">[31]Collateral!$M$5</definedName>
    <definedName name="Portfolio">[43]Collateral!$M$5</definedName>
    <definedName name="Prefecture">[43]Collateral!$D$11</definedName>
    <definedName name="PropertyType">[43]Collateral!$D$10</definedName>
    <definedName name="q">'[39]Cashflow(Scenario)'!$C$30</definedName>
    <definedName name="ReportCreated">TRUE</definedName>
    <definedName name="Retention">5%</definedName>
    <definedName name="under">[31]Collateral!$M$9</definedName>
    <definedName name="Underwriter">[43]Collateral!$M$9</definedName>
    <definedName name="Ward">[43]Collateral!$D$13</definedName>
    <definedName name="ward1">[31]Collateral!$D$13</definedName>
    <definedName name="yes">'[38]D1-8-2截止日测试'!$D$1001</definedName>
    <definedName name="YORN">'[38]D1-8-2截止日测试'!$C$1001:$C$1002</definedName>
    <definedName name="ypn">'[38]D1-8-2截止日测试'!$B$1001:$B$1003</definedName>
    <definedName name="地价分摊表1">[37]Sheet2!$A$1</definedName>
    <definedName name="发票">'[45]P&amp;L'!$A$1:$EC$1</definedName>
    <definedName name="宏">"CommandButton1"</definedName>
    <definedName name="所得税率">0.25</definedName>
    <definedName name="营业税及附加">0.0555</definedName>
    <definedName name="_" localSheetId="15">#REF!</definedName>
    <definedName name="____BSP2" localSheetId="15">#REF!</definedName>
    <definedName name="_1" localSheetId="15">#REF!</definedName>
    <definedName name="_121" localSheetId="15">#REF!</definedName>
    <definedName name="_12101应收股利" localSheetId="15">#REF!</definedName>
    <definedName name="_12102所属上缴" localSheetId="15">#REF!</definedName>
    <definedName name="_13101" localSheetId="15">#REF!</definedName>
    <definedName name="_13102" localSheetId="15">#REF!</definedName>
    <definedName name="_133" localSheetId="15">#REF!</definedName>
    <definedName name="_13302" localSheetId="15">#REF!</definedName>
    <definedName name="_13398" localSheetId="15">#REF!</definedName>
    <definedName name="_144" localSheetId="15">#REF!</definedName>
    <definedName name="_1501" localSheetId="15">#REF!</definedName>
    <definedName name="_15102" localSheetId="15">#REF!</definedName>
    <definedName name="_15202" localSheetId="15">#REF!</definedName>
    <definedName name="_18101" localSheetId="15">#REF!</definedName>
    <definedName name="_18102" localSheetId="15">#REF!</definedName>
    <definedName name="_18198" localSheetId="15">#REF!</definedName>
    <definedName name="_2" localSheetId="15">#REF!</definedName>
    <definedName name="_999年12月31日股份应收帐款.dbf" localSheetId="15">#REF!</definedName>
    <definedName name="_BSP2" localSheetId="15">#REF!</definedName>
    <definedName name="_kk2" localSheetId="15">#REF!</definedName>
    <definedName name="_月" localSheetId="15">#REF!</definedName>
    <definedName name="a" localSheetId="15">#REF!</definedName>
    <definedName name="aa" localSheetId="15">#REF!</definedName>
    <definedName name="after_tax" localSheetId="15">#REF!</definedName>
    <definedName name="AP" localSheetId="15">#REF!</definedName>
    <definedName name="az" localSheetId="15">#REF!</definedName>
    <definedName name="AZX" localSheetId="15">#REF!</definedName>
    <definedName name="before_tax" localSheetId="15">#REF!</definedName>
    <definedName name="BF" localSheetId="15">#REF!</definedName>
    <definedName name="BS" localSheetId="15">#REF!</definedName>
    <definedName name="BSCS" localSheetId="15">#REF!</definedName>
    <definedName name="BSCSP2" localSheetId="15">#REF!</definedName>
    <definedName name="c1.dbf" localSheetId="15">#REF!</definedName>
    <definedName name="cb.dbf" localSheetId="15">#REF!</definedName>
    <definedName name="ccc" localSheetId="15">#REF!</definedName>
    <definedName name="cccc" localSheetId="15">#REF!</definedName>
    <definedName name="chengbenfu.dbf" localSheetId="15">#REF!</definedName>
    <definedName name="clah" localSheetId="15">#REF!</definedName>
    <definedName name="clz" localSheetId="15">#REF!</definedName>
    <definedName name="current_asset" localSheetId="15">#REF!</definedName>
    <definedName name="daikuanka" localSheetId="15">#REF!</definedName>
    <definedName name="Database" localSheetId="15" hidden="1">#REF!</definedName>
    <definedName name="DCF打印" localSheetId="15">#REF!</definedName>
    <definedName name="dd" localSheetId="15">#REF!</definedName>
    <definedName name="dff" localSheetId="15">#REF!</definedName>
    <definedName name="dfrg" localSheetId="15">#REF!</definedName>
    <definedName name="DG" localSheetId="15">#REF!</definedName>
    <definedName name="dga" localSheetId="15">#REF!</definedName>
    <definedName name="DM" localSheetId="15">#REF!</definedName>
    <definedName name="ee" localSheetId="15">#REF!</definedName>
    <definedName name="ff" localSheetId="15">#REF!</definedName>
    <definedName name="Fixed_assests" localSheetId="15">#REF!</definedName>
    <definedName name="gg" localSheetId="15">#REF!</definedName>
    <definedName name="hdiaodsadas" localSheetId="15">#REF!</definedName>
    <definedName name="ii" localSheetId="15">#REF!</definedName>
    <definedName name="IL" localSheetId="15">#REF!</definedName>
    <definedName name="IS" localSheetId="15">#REF!</definedName>
    <definedName name="ISCS" localSheetId="15">#REF!</definedName>
    <definedName name="ISCSP" localSheetId="15">#REF!</definedName>
    <definedName name="ISP" localSheetId="15">#REF!</definedName>
    <definedName name="jj" localSheetId="15">#REF!</definedName>
    <definedName name="kk" localSheetId="15">#REF!</definedName>
    <definedName name="Long_term_investment" localSheetId="15">#REF!</definedName>
    <definedName name="mi" localSheetId="15">#REF!</definedName>
    <definedName name="MR" localSheetId="15">#REF!</definedName>
    <definedName name="NK" localSheetId="15">#REF!</definedName>
    <definedName name="NN" localSheetId="15">#REF!</definedName>
    <definedName name="NONECAS" localSheetId="15">#REF!</definedName>
    <definedName name="Other_assets" localSheetId="15">#REF!</definedName>
    <definedName name="owners_equity" localSheetId="15">#REF!</definedName>
    <definedName name="pp" localSheetId="15">#REF!</definedName>
    <definedName name="_xlnm.Print_Area" localSheetId="15">'在建（土建）'!$A$2:$AD$29</definedName>
    <definedName name="Print_Area_MI" localSheetId="15">#REF!</definedName>
    <definedName name="Print_Area01" localSheetId="15">#REF!</definedName>
    <definedName name="Print_Area111" localSheetId="15">#REF!</definedName>
    <definedName name="_xlnm.Print_Titles" localSheetId="15">'在建（土建）'!$2:$6</definedName>
    <definedName name="qq" localSheetId="15">#REF!</definedName>
    <definedName name="qqqq" localSheetId="15">#REF!</definedName>
    <definedName name="QQQQQQQQQQQQQQQQQQQQQQQQQQQQQQQQQQQQQQQQQQQQQQQQQQQQQQ" localSheetId="15">#REF!</definedName>
    <definedName name="Resuccess_Investments_Ltd." localSheetId="15">#REF!</definedName>
    <definedName name="rr" localSheetId="15">#REF!</definedName>
    <definedName name="sadfasgasfdsga" localSheetId="15">#REF!</definedName>
    <definedName name="sheet1" localSheetId="15">#REF!</definedName>
    <definedName name="Sheet10" localSheetId="15">#REF!</definedName>
    <definedName name="Sheet11" localSheetId="15">#REF!</definedName>
    <definedName name="sheet2" localSheetId="15">#REF!</definedName>
    <definedName name="sheet3" localSheetId="15">#REF!</definedName>
    <definedName name="sheet4" localSheetId="15">#REF!</definedName>
    <definedName name="sheet5" localSheetId="15">#REF!</definedName>
    <definedName name="sheet6" localSheetId="15">#REF!</definedName>
    <definedName name="sheet7" localSheetId="15">#REF!</definedName>
    <definedName name="Sheet8" localSheetId="15">#REF!</definedName>
    <definedName name="Sheet9" localSheetId="15">#REF!</definedName>
    <definedName name="Short_term_liability" localSheetId="15">#REF!</definedName>
    <definedName name="shouru1.dbf" localSheetId="15">#REF!</definedName>
    <definedName name="ssss" localSheetId="15">#REF!</definedName>
    <definedName name="Technovator_Int_Private_Ltd." localSheetId="15">#REF!</definedName>
    <definedName name="TextRefCopy1" localSheetId="15">#REF!</definedName>
    <definedName name="THTF_U.S.A.__Inc." localSheetId="15">#REF!</definedName>
    <definedName name="TongFang_Asia_Pacific__R_D_Center__Pte_Ltd." localSheetId="15">#REF!</definedName>
    <definedName name="tt" localSheetId="15">#REF!</definedName>
    <definedName name="UD" localSheetId="15">#REF!</definedName>
    <definedName name="UFPrn20010103130336" localSheetId="15">#REF!</definedName>
    <definedName name="UFPrn20011105150820" localSheetId="15">#REF!</definedName>
    <definedName name="UFPrn20020109154935" localSheetId="15">#REF!</definedName>
    <definedName name="UFPrn20020109162810" localSheetId="15">#REF!</definedName>
    <definedName name="UFPrn20020109162826" localSheetId="15">#REF!</definedName>
    <definedName name="UFPrn20020111124510" localSheetId="15">#REF!</definedName>
    <definedName name="UFPrn20020402144808" localSheetId="15">#REF!</definedName>
    <definedName name="UFPrn20020402144841" localSheetId="15">#REF!</definedName>
    <definedName name="UFPrn20020402144932" localSheetId="15">#REF!</definedName>
    <definedName name="UFPrn20020402145009" localSheetId="15">#REF!</definedName>
    <definedName name="UFPrn20020403125644" localSheetId="15">#REF!</definedName>
    <definedName name="UFPrn20020426154224" localSheetId="15">#REF!</definedName>
    <definedName name="UFPrn20021008134934" localSheetId="15">#REF!</definedName>
    <definedName name="UFPrn20021227160254" localSheetId="15">#REF!</definedName>
    <definedName name="UFPrn20021227161905" localSheetId="15">#REF!</definedName>
    <definedName name="UFPrn20021228105341" localSheetId="15">#REF!</definedName>
    <definedName name="UFPrn20021231153747" localSheetId="15">#REF!</definedName>
    <definedName name="UFPrn20021231153959" localSheetId="15">#REF!</definedName>
    <definedName name="UFPrn20030113152008" localSheetId="15">#REF!</definedName>
    <definedName name="UFPrn20030115152607" localSheetId="15">#REF!</definedName>
    <definedName name="UFPrn20030115152656" localSheetId="15">#REF!</definedName>
    <definedName name="UFPrn20030115152908" localSheetId="15">#REF!</definedName>
    <definedName name="UFPrn20030115152952" localSheetId="15">#REF!</definedName>
    <definedName name="UFPrn20030119152443" localSheetId="15">#REF!</definedName>
    <definedName name="UFPrn20030119152726" localSheetId="15">#REF!</definedName>
    <definedName name="UFPrn20030119153059" localSheetId="15">#REF!</definedName>
    <definedName name="UFPrn20030121151542" localSheetId="15">#REF!</definedName>
    <definedName name="UFPrn20040109171439" localSheetId="15">#REF!</definedName>
    <definedName name="UFPrn20040109172410" localSheetId="15">#REF!</definedName>
    <definedName name="UFPrn20040111104024" localSheetId="15">#REF!</definedName>
    <definedName name="UFPrn20040115171222" localSheetId="15">#REF!</definedName>
    <definedName name="UFPrn20040115171308" localSheetId="15">#REF!</definedName>
    <definedName name="UFPrn20040202094722" localSheetId="15">#REF!</definedName>
    <definedName name="UFPrn20040202095020" localSheetId="15">#REF!</definedName>
    <definedName name="UFPrn20040202095452" localSheetId="15">#REF!</definedName>
    <definedName name="UFPrn20040221093001" localSheetId="15">#REF!</definedName>
    <definedName name="UFPrn20040221093031" localSheetId="15">#REF!</definedName>
    <definedName name="UFPrn20040303152252" localSheetId="15">#REF!</definedName>
    <definedName name="UFPrn20040311120926" localSheetId="15">#REF!</definedName>
    <definedName name="UFPrn20040311172157" localSheetId="15">#REF!</definedName>
    <definedName name="UFPrn20040315152132" localSheetId="15">#REF!</definedName>
    <definedName name="UFPrn20040315163739" localSheetId="15">#REF!</definedName>
    <definedName name="UFPrn20040315170450" localSheetId="15">#REF!</definedName>
    <definedName name="UFPrn20040327121333" localSheetId="15">#REF!</definedName>
    <definedName name="UFPrn20040402162454" localSheetId="15">#REF!</definedName>
    <definedName name="UFPrn20040402162701" localSheetId="15">#REF!</definedName>
    <definedName name="UFPrn20040402162827" localSheetId="15">#REF!</definedName>
    <definedName name="UFPrn20040402163041" localSheetId="15">#REF!</definedName>
    <definedName name="UFPrn20040402163319" localSheetId="15">#REF!</definedName>
    <definedName name="UFPrn20040402163450" localSheetId="15">#REF!</definedName>
    <definedName name="UFPrn20040402163841" localSheetId="15">#REF!</definedName>
    <definedName name="UFPrn20040402164136" localSheetId="15">#REF!</definedName>
    <definedName name="UFPrn20040402164249" localSheetId="15">#REF!</definedName>
    <definedName name="UFPrn20040405154851" localSheetId="15">#REF!</definedName>
    <definedName name="UFPrn20040405155547" localSheetId="15">#REF!</definedName>
    <definedName name="UFPrn20040405155935" localSheetId="15">#REF!</definedName>
    <definedName name="UFPrn20040405162105" localSheetId="15">#REF!</definedName>
    <definedName name="UFPrn20040405162233" localSheetId="15">#REF!</definedName>
    <definedName name="UFPrn20040405162348" localSheetId="15">#REF!</definedName>
    <definedName name="UFPrn20040405162555" localSheetId="15">#REF!</definedName>
    <definedName name="UFPrn20040405165253" localSheetId="15">#REF!</definedName>
    <definedName name="UFPrn20040408094828" localSheetId="15">#REF!</definedName>
    <definedName name="UFPrn20040427142551" localSheetId="15">#REF!</definedName>
    <definedName name="UFPrn20040506093820" localSheetId="15">#REF!</definedName>
    <definedName name="UFPrn20040506093859" localSheetId="15">#REF!</definedName>
    <definedName name="UFPrn20040506171107" localSheetId="15">#REF!</definedName>
    <definedName name="UFPrn20040507110903" localSheetId="15">#REF!</definedName>
    <definedName name="UFPrn20040507110928" localSheetId="15">#REF!</definedName>
    <definedName name="UFPrn20040507110944" localSheetId="15">#REF!</definedName>
    <definedName name="UFPrn20040507111001" localSheetId="15">#REF!</definedName>
    <definedName name="UFPrn20040507111125" localSheetId="15">#REF!</definedName>
    <definedName name="UFPrn20040507111346" localSheetId="15">#REF!</definedName>
    <definedName name="UFPrn20040507111448" localSheetId="15">#REF!</definedName>
    <definedName name="UFPrn20040817090340" localSheetId="15">#REF!</definedName>
    <definedName name="UFPrn20040831085047" localSheetId="15">#REF!</definedName>
    <definedName name="UFPrn20040912100543" localSheetId="15">#REF!</definedName>
    <definedName name="UFPrn20041030161322" localSheetId="15">#REF!</definedName>
    <definedName name="UFPrn20041123212744" localSheetId="15">#REF!</definedName>
    <definedName name="UFPrn20041126111508" localSheetId="15">#REF!</definedName>
    <definedName name="UFPrn20041126134435" localSheetId="15">#REF!</definedName>
    <definedName name="UFPrn20041128113442" localSheetId="15">#REF!</definedName>
    <definedName name="UFPrn20041128162815" localSheetId="15">#REF!</definedName>
    <definedName name="UFPrn20041128163326" localSheetId="15">#REF!</definedName>
    <definedName name="UFPrn20041128163449" localSheetId="15">#REF!</definedName>
    <definedName name="UFPrn20041128164154" localSheetId="15">#REF!</definedName>
    <definedName name="UFPrn20041219145313" localSheetId="15">#REF!</definedName>
    <definedName name="UFPrn20041219145413" localSheetId="15">#REF!</definedName>
    <definedName name="UFPrn20041219145458" localSheetId="15">#REF!</definedName>
    <definedName name="UFPrn20041219145539" localSheetId="15">#REF!</definedName>
    <definedName name="UFPrn20041219145624" localSheetId="15">#REF!</definedName>
    <definedName name="UFPrn20050105112035" localSheetId="15">#REF!</definedName>
    <definedName name="UFPrn20050107095110" localSheetId="15">#REF!</definedName>
    <definedName name="UFPrn20050107095219" localSheetId="15">#REF!</definedName>
    <definedName name="UFPrn20050107103205" localSheetId="15">#REF!</definedName>
    <definedName name="UFPrn20050111172154" localSheetId="15">#REF!</definedName>
    <definedName name="UFPrn20050112155740" localSheetId="15">#REF!</definedName>
    <definedName name="UFPrn20050228220120" localSheetId="15">#REF!</definedName>
    <definedName name="UFPrn20050820150507" localSheetId="15">#REF!</definedName>
    <definedName name="UFPrn20050908131755" localSheetId="15">#REF!</definedName>
    <definedName name="UFPrn20051113115349" localSheetId="15">#REF!</definedName>
    <definedName name="UFPrn20051122094548" localSheetId="15">#REF!</definedName>
    <definedName name="UFPrn20051122094820" localSheetId="15">#REF!</definedName>
    <definedName name="UFPrn20051122094926" localSheetId="15">#REF!</definedName>
    <definedName name="UFPrn20051122152032" localSheetId="15">#REF!</definedName>
    <definedName name="UFPrn20051122164544" localSheetId="15">#REF!</definedName>
    <definedName name="UFPrn20051122165502" localSheetId="15">#REF!</definedName>
    <definedName name="UFPrn20051124125839" localSheetId="15">#REF!</definedName>
    <definedName name="UFPrn20051201135839" localSheetId="15">#REF!</definedName>
    <definedName name="UFPrn20060112102205" localSheetId="15">#REF!</definedName>
    <definedName name="UFPrn20060112102331" localSheetId="15">#REF!</definedName>
    <definedName name="UFPrn20060121094027" localSheetId="15">#REF!</definedName>
    <definedName name="UFPrn20060208112852" localSheetId="15">#REF!</definedName>
    <definedName name="UFPrn20060209123935" localSheetId="15">#REF!</definedName>
    <definedName name="UFPrn20060209125642" localSheetId="15">#REF!</definedName>
    <definedName name="UFPrn20060209130601" localSheetId="15">#REF!</definedName>
    <definedName name="UFPrn20060307163131" localSheetId="15">#REF!</definedName>
    <definedName name="UFPrn20060307163224" localSheetId="15">#REF!</definedName>
    <definedName name="UFPrn20060307171830" localSheetId="15">#REF!</definedName>
    <definedName name="UFPrn20060309110914" localSheetId="15">#REF!</definedName>
    <definedName name="UFPrn20060309234405" localSheetId="15">#REF!</definedName>
    <definedName name="UFPrn20060620093654" localSheetId="15">#REF!</definedName>
    <definedName name="UFPrn20060620093745" localSheetId="15">#REF!</definedName>
    <definedName name="UFPrn20060620093953" localSheetId="15">#REF!</definedName>
    <definedName name="UFPrn20060620094049" localSheetId="15">#REF!</definedName>
    <definedName name="UFPrn20060620111317" localSheetId="15">#REF!</definedName>
    <definedName name="UFPrn20060621105534" localSheetId="15">#REF!</definedName>
    <definedName name="w" localSheetId="15">#REF!</definedName>
    <definedName name="Wedge" localSheetId="15">#REF!</definedName>
    <definedName name="Work_Program_By_Area_List" localSheetId="15">#REF!</definedName>
    <definedName name="xx" localSheetId="15">#REF!</definedName>
    <definedName name="y.dbf" localSheetId="15">#REF!</definedName>
    <definedName name="yi.dbf" localSheetId="15">#REF!</definedName>
    <definedName name="YM" localSheetId="15">#REF!</definedName>
    <definedName name="yy" localSheetId="15">#REF!</definedName>
    <definedName name="z" localSheetId="15">#REF!</definedName>
    <definedName name="啊啊啊" localSheetId="15">#REF!</definedName>
    <definedName name="报表" localSheetId="15">#REF!</definedName>
    <definedName name="北京吉兆电子有限公司" localSheetId="15">#REF!</definedName>
    <definedName name="北京清华同方房地产开发有限公司" localSheetId="15">#REF!</definedName>
    <definedName name="北京清华同方机电工业有限公司" localSheetId="15">#REF!</definedName>
    <definedName name="北京清华同方凌讯科技有限公司" localSheetId="15">#REF!</definedName>
    <definedName name="北京清华同方软件股份有限公司" localSheetId="15">#REF!</definedName>
    <definedName name="北京清华同方微电子有限公司" localSheetId="15">#REF!</definedName>
    <definedName name="北京清华同方物业管理有限公司" localSheetId="15">#REF!</definedName>
    <definedName name="北京市清华同方教育培训学校" localSheetId="15">#REF!</definedName>
    <definedName name="北京市同方教育培训学校" localSheetId="15">#REF!</definedName>
    <definedName name="北京同方创新投资有限公司" localSheetId="15">#REF!</definedName>
    <definedName name="北京同方电子商务有限公司" localSheetId="15">#REF!</definedName>
    <definedName name="北京同方房地产开发有限公司" localSheetId="15">#REF!</definedName>
    <definedName name="北京同方吉兆电子有限公司" localSheetId="15">#REF!</definedName>
    <definedName name="北京同方凌讯科技有限公司" localSheetId="15">#REF!</definedName>
    <definedName name="北京同方清芝商用机器有限公司" localSheetId="15">#REF!</definedName>
    <definedName name="北京同方软件股份有限公司" localSheetId="15">#REF!</definedName>
    <definedName name="北京同方数字教育技术有限公司" localSheetId="15">#REF!</definedName>
    <definedName name="北京同方微电子有限公司" localSheetId="15">#REF!</definedName>
    <definedName name="北京同方物业管理有限公司" localSheetId="15">#REF!</definedName>
    <definedName name="北京同方信息安全技术股份有限公司" localSheetId="15">#REF!</definedName>
    <definedName name="北京同方易豪科技有限公司" localSheetId="15">#REF!</definedName>
    <definedName name="北京中钞同方智能卡有限公司" localSheetId="15">#REF!</definedName>
    <definedName name="备___注" localSheetId="15">#REF!</definedName>
    <definedName name="备用金.dbf" localSheetId="15">#REF!</definedName>
    <definedName name="被审单位" localSheetId="15">#REF!</definedName>
    <definedName name="被审单位CAS" localSheetId="15">#REF!</definedName>
    <definedName name="财务" localSheetId="15">#REF!</definedName>
    <definedName name="财务费用" localSheetId="15">#REF!</definedName>
    <definedName name="刹" localSheetId="15">#REF!</definedName>
    <definedName name="产品销售成本.dbf" localSheetId="15">#REF!</definedName>
    <definedName name="产品销售收入.dbf" localSheetId="15">#REF!</definedName>
    <definedName name="常林股份有限公司" localSheetId="15">#REF!</definedName>
    <definedName name="常州常林机械有限公司" localSheetId="15">#REF!</definedName>
    <definedName name="抽凭" localSheetId="15">#REF!</definedName>
    <definedName name="存出保证金.dbf" localSheetId="15">#REF!</definedName>
    <definedName name="存货合计" localSheetId="15">#REF!</definedName>
    <definedName name="存货明细" localSheetId="15">#REF!</definedName>
    <definedName name="代垫运费.dbf" localSheetId="15">#REF!</definedName>
    <definedName name="贷款" localSheetId="15">#REF!</definedName>
    <definedName name="担保标的" localSheetId="15">#REF!</definedName>
    <definedName name="当前明细账" localSheetId="15">#REF!</definedName>
    <definedName name="儿女" localSheetId="15">#REF!</definedName>
    <definedName name="飞过海" localSheetId="15">#REF!</definedName>
    <definedName name="非合并被投资企业CAS" localSheetId="15">#REF!</definedName>
    <definedName name="福马林业集团" localSheetId="15">#REF!</definedName>
    <definedName name="福马贸易有限责任公司" localSheetId="15">#REF!</definedName>
    <definedName name="抚顺分院02年" localSheetId="15">#REF!</definedName>
    <definedName name="辅助材料.dbf" localSheetId="15">#REF!</definedName>
    <definedName name="负债项目CAS" localSheetId="15">#REF!</definedName>
    <definedName name="高科技02年" localSheetId="15">#REF!</definedName>
    <definedName name="高科技余额表" localSheetId="15">#REF!</definedName>
    <definedName name="股东权益2" localSheetId="15">#REF!</definedName>
    <definedName name="固定资产变动情况表" localSheetId="15">#REF!</definedName>
    <definedName name="固定资产到期提示表" localSheetId="15">#REF!</definedName>
    <definedName name="固定资产及累计折旧明细账" localSheetId="15">#REF!</definedName>
    <definedName name="固定资产卡片" localSheetId="15">#REF!</definedName>
    <definedName name="固定资产清单" localSheetId="15">#REF!</definedName>
    <definedName name="固定资产折旧表" localSheetId="15">#REF!</definedName>
    <definedName name="合___计" localSheetId="15">#REF!</definedName>
    <definedName name="合并被审单位" localSheetId="15">#REF!</definedName>
    <definedName name="合并被审单位CAS" localSheetId="15">#REF!</definedName>
    <definedName name="核算项目分类总账" localSheetId="15">#REF!</definedName>
    <definedName name="核算项目明细账" localSheetId="15">#REF!</definedName>
    <definedName name="核算项目余额表" localSheetId="15">#REF!</definedName>
    <definedName name="汇率" localSheetId="15">#REF!</definedName>
    <definedName name="汇总合并CAS" localSheetId="15">#REF!</definedName>
    <definedName name="疾" localSheetId="15">#REF!</definedName>
    <definedName name="集团应收股利" localSheetId="15">#REF!</definedName>
    <definedName name="江苏林海动力机械集团公司" localSheetId="15">#REF!</definedName>
    <definedName name="江西无线电厂_713厂" localSheetId="15">#REF!</definedName>
    <definedName name="借款" localSheetId="15">#REF!</definedName>
    <definedName name="科目余额表" localSheetId="15">#REF!</definedName>
    <definedName name="空压机3m3" localSheetId="15">#REF!</definedName>
    <definedName name="林海股份有限公司" localSheetId="15">#REF!</definedName>
    <definedName name="美国清华同方国际信息技术公司" localSheetId="15">#REF!</definedName>
    <definedName name="明细账" localSheetId="15">#REF!</definedName>
    <definedName name="末级" localSheetId="15">#REF!</definedName>
    <definedName name="母公司被审单位" localSheetId="15">#REF!</definedName>
    <definedName name="母公司被审单位CAS" localSheetId="15">#REF!</definedName>
    <definedName name="内部交易" localSheetId="15">#REF!</definedName>
    <definedName name="年初短期投资" localSheetId="15">#REF!</definedName>
    <definedName name="年初货币资金" localSheetId="15">#REF!</definedName>
    <definedName name="年初应收票据" localSheetId="15">#REF!</definedName>
    <definedName name="其他应收" localSheetId="15">#REF!</definedName>
    <definedName name="其他应收自动化所.dbf" localSheetId="15">#REF!</definedName>
    <definedName name="其它应收款03" localSheetId="15">#REF!</definedName>
    <definedName name="清华同方BAS新加坡公司" localSheetId="15">#REF!</definedName>
    <definedName name="清华同方鞍山科技园有限公司" localSheetId="15">#REF!</definedName>
    <definedName name="清华同方光盘股份有限公司" localSheetId="15">#REF!</definedName>
    <definedName name="清华同方环境有限责任公司" localSheetId="15">#REF!</definedName>
    <definedName name="清华同方人工环境有限公司" localSheetId="15">#REF!</definedName>
    <definedName name="清华同方威视技术股份有限公司" localSheetId="15">#REF!</definedName>
    <definedName name="清芯光电股份有限公司" localSheetId="15">#REF!</definedName>
    <definedName name="清芯光电有限公司" localSheetId="15">#REF!</definedName>
    <definedName name="山东清华同方鲁颖电子有限公司" localSheetId="15">#REF!</definedName>
    <definedName name="山东同方鲁颖电子有限公司" localSheetId="15">#REF!</definedName>
    <definedName name="设备" localSheetId="15">#REF!</definedName>
    <definedName name="沈阳同方多媒体科技有限公司" localSheetId="15">#REF!</definedName>
    <definedName name="沈玉环" localSheetId="15">#REF!</definedName>
    <definedName name="审计结论" localSheetId="15">#REF!</definedName>
    <definedName name="生产列1" localSheetId="15">#REF!</definedName>
    <definedName name="生产列11" localSheetId="15">#REF!</definedName>
    <definedName name="生产列15" localSheetId="15">#REF!</definedName>
    <definedName name="生产列16" localSheetId="15">#REF!</definedName>
    <definedName name="生产列17" localSheetId="15">#REF!</definedName>
    <definedName name="生产列19" localSheetId="15">#REF!</definedName>
    <definedName name="生产列2" localSheetId="15">#REF!</definedName>
    <definedName name="生产列20" localSheetId="15">#REF!</definedName>
    <definedName name="生产列3" localSheetId="15">#REF!</definedName>
    <definedName name="生产列4" localSheetId="15">#REF!</definedName>
    <definedName name="生产列5" localSheetId="15">#REF!</definedName>
    <definedName name="生产列6" localSheetId="15">#REF!</definedName>
    <definedName name="生产列7" localSheetId="15">#REF!</definedName>
    <definedName name="生产列8" localSheetId="15">#REF!</definedName>
    <definedName name="生产列9" localSheetId="15">#REF!</definedName>
    <definedName name="生产期" localSheetId="15">#REF!</definedName>
    <definedName name="生产期1" localSheetId="15">#REF!</definedName>
    <definedName name="生产期11" localSheetId="15">#REF!</definedName>
    <definedName name="生产期15" localSheetId="15">#REF!</definedName>
    <definedName name="生产期16" localSheetId="15">#REF!</definedName>
    <definedName name="生产期17" localSheetId="15">#REF!</definedName>
    <definedName name="生产期19" localSheetId="15">#REF!</definedName>
    <definedName name="生产期2" localSheetId="15">#REF!</definedName>
    <definedName name="生产期20" localSheetId="15">#REF!</definedName>
    <definedName name="生产期3" localSheetId="15">#REF!</definedName>
    <definedName name="生产期4" localSheetId="15">#REF!</definedName>
    <definedName name="生产期6" localSheetId="15">#REF!</definedName>
    <definedName name="生产期7" localSheetId="15">#REF!</definedName>
    <definedName name="生产期8" localSheetId="15">#REF!</definedName>
    <definedName name="生产期9" localSheetId="15">#REF!</definedName>
    <definedName name="是否" localSheetId="15">#REF!</definedName>
    <definedName name="数量金额总账" localSheetId="15">#REF!</definedName>
    <definedName name="苏福马机械有限公司" localSheetId="15">#REF!</definedName>
    <definedName name="苏州林业机械厂有限公司" localSheetId="15">#REF!</definedName>
    <definedName name="损益调整表" localSheetId="15">#REF!</definedName>
    <definedName name="所得税" localSheetId="15">#REF!</definedName>
    <definedName name="索引号" localSheetId="15">#REF!</definedName>
    <definedName name="泰豪科技股份有限公司" localSheetId="15">#REF!</definedName>
    <definedName name="泰豪科技股份有限公司_600590" localSheetId="15">#REF!</definedName>
    <definedName name="天津林业工具厂" localSheetId="15">#REF!</definedName>
    <definedName name="同方鞍山科技园有限公司" localSheetId="15">#REF!</definedName>
    <definedName name="同方鼎欣信息技术有限公司" localSheetId="15">#REF!</definedName>
    <definedName name="同方工业有限公司" localSheetId="15">#REF!</definedName>
    <definedName name="同方股份有限公司" localSheetId="15">#REF!</definedName>
    <definedName name="同方光电科技有限公司" localSheetId="15">#REF!</definedName>
    <definedName name="同方光盘股份有限公司" localSheetId="15">#REF!</definedName>
    <definedName name="同方环境股份有限公司" localSheetId="15">#REF!</definedName>
    <definedName name="同方锐安科技有限公司" localSheetId="15">#REF!</definedName>
    <definedName name="同方炭素科技有限公司" localSheetId="15">#REF!</definedName>
    <definedName name="同方威视技术股份有限公司" localSheetId="15">#REF!</definedName>
    <definedName name="未弥补亏损CAS" localSheetId="15">#REF!</definedName>
    <definedName name="未审合计" localSheetId="15">#REF!</definedName>
    <definedName name="未审数" localSheetId="15">#REF!</definedName>
    <definedName name="我" localSheetId="15">#REF!</definedName>
    <definedName name="我们" localSheetId="15">#REF!</definedName>
    <definedName name="无锡清华同方科技园有限公司" localSheetId="15">#REF!</definedName>
    <definedName name="无锡同方创新科技园有限公司" localSheetId="15">#REF!</definedName>
    <definedName name="现金流" localSheetId="15">#REF!</definedName>
    <definedName name="项目类别CAS" localSheetId="15">#REF!</definedName>
    <definedName name="序号" localSheetId="15">#REF!</definedName>
    <definedName name="一级子公司" localSheetId="15">#REF!</definedName>
    <definedName name="应付款汇总表" localSheetId="15">#REF!</definedName>
    <definedName name="应付债券审定表" localSheetId="15">#REF!</definedName>
    <definedName name="应交所得税03" localSheetId="15">#REF!</definedName>
    <definedName name="应收账款" localSheetId="15">#REF!</definedName>
    <definedName name="镇江中福马机械有限公司" localSheetId="15">#REF!</definedName>
    <definedName name="中国福马林业机械上海有限公司" localSheetId="15">#REF!</definedName>
    <definedName name="中国林业机械广州公司" localSheetId="15">#REF!</definedName>
    <definedName name="中国林业机械哈尔滨猎枪弹具公司" localSheetId="15">#REF!</definedName>
    <definedName name="中国学术期刊_光盘版_电子杂志社" localSheetId="15">#REF!</definedName>
    <definedName name="中国学术期刊电子杂志社" localSheetId="15">#REF!</definedName>
    <definedName name="中体同方体育科技有限公司" localSheetId="15">#REF!</definedName>
    <definedName name="主要材料.dbf" localSheetId="15">#REF!</definedName>
    <definedName name="咨询02年" localSheetId="15">#REF!</definedName>
    <definedName name="咨询公司" localSheetId="15">#REF!</definedName>
    <definedName name="资产科目余额表" localSheetId="15">#REF!</definedName>
    <definedName name="资产项目CAS" localSheetId="15">#REF!</definedName>
    <definedName name="전" localSheetId="15">#REF!</definedName>
    <definedName name="주택사업본부" localSheetId="15">#REF!</definedName>
    <definedName name="철구사업본부" localSheetId="15">#REF!</definedName>
    <definedName name="_h1" localSheetId="15">[46]收入!$A$26</definedName>
    <definedName name="hxy" localSheetId="15">[47]XL4Poppy!$C$39</definedName>
    <definedName name="lll" localSheetId="15">[48]XL4Poppy!$C$39</definedName>
    <definedName name="_7h1_" localSheetId="15">[27]收入!$A$26</definedName>
    <definedName name="TechnovatorInternationalLimited_01206.HK" localSheetId="15">#REF!</definedName>
    <definedName name="固定资产折旧表2" localSheetId="15">[28]固定资产折旧表!$A$1:$L$71</definedName>
    <definedName name="交易" localSheetId="15">[29]公司名称及科目!$AS$2:$AS$14</definedName>
    <definedName name="唐山晶源裕丰电子股份有限公司" localSheetId="15">#REF!</definedName>
    <definedName name="唐山晶源裕丰电子股份有限公司_002049.SZ" localSheetId="15">#REF!</definedName>
    <definedName name="同方股份有限公司_600100.SH" localSheetId="15">#REF!</definedName>
    <definedName name="同方光电_香港_有限公司" localSheetId="15">#REF!</definedName>
    <definedName name="往来" localSheetId="15">[29]公司名称及科目!$AM$2:$AM$20</definedName>
    <definedName name="一级" localSheetId="15">[29]公司名称及科目!$A$2:$A$43</definedName>
    <definedName name="_" localSheetId="12">#REF!</definedName>
    <definedName name="____BSP2" localSheetId="12">#REF!</definedName>
    <definedName name="_1" localSheetId="12">#REF!</definedName>
    <definedName name="_121" localSheetId="12">#REF!</definedName>
    <definedName name="_12101应收股利" localSheetId="12">#REF!</definedName>
    <definedName name="_12102所属上缴" localSheetId="12">#REF!</definedName>
    <definedName name="_13101" localSheetId="12">#REF!</definedName>
    <definedName name="_13102" localSheetId="12">#REF!</definedName>
    <definedName name="_133" localSheetId="12">#REF!</definedName>
    <definedName name="_13302" localSheetId="12">#REF!</definedName>
    <definedName name="_13398" localSheetId="12">#REF!</definedName>
    <definedName name="_144" localSheetId="12">#REF!</definedName>
    <definedName name="_1501" localSheetId="12">#REF!</definedName>
    <definedName name="_15102" localSheetId="12">#REF!</definedName>
    <definedName name="_15202" localSheetId="12">#REF!</definedName>
    <definedName name="_18101" localSheetId="12">#REF!</definedName>
    <definedName name="_18102" localSheetId="12">#REF!</definedName>
    <definedName name="_18198" localSheetId="12">#REF!</definedName>
    <definedName name="_2" localSheetId="12">#REF!</definedName>
    <definedName name="_999年12月31日股份应收帐款.dbf" localSheetId="12">#REF!</definedName>
    <definedName name="_BSP2" localSheetId="12">#REF!</definedName>
    <definedName name="_kk2" localSheetId="12">#REF!</definedName>
    <definedName name="_月" localSheetId="12">#REF!</definedName>
    <definedName name="a" localSheetId="12">#REF!</definedName>
    <definedName name="aa" localSheetId="12">#REF!</definedName>
    <definedName name="after_tax" localSheetId="12">#REF!</definedName>
    <definedName name="AP" localSheetId="12">#REF!</definedName>
    <definedName name="az" localSheetId="12">#REF!</definedName>
    <definedName name="AZX" localSheetId="12">#REF!</definedName>
    <definedName name="before_tax" localSheetId="12">#REF!</definedName>
    <definedName name="BF" localSheetId="12">#REF!</definedName>
    <definedName name="BS" localSheetId="12">#REF!</definedName>
    <definedName name="BSCS" localSheetId="12">#REF!</definedName>
    <definedName name="BSCSP2" localSheetId="12">#REF!</definedName>
    <definedName name="c1.dbf" localSheetId="12">#REF!</definedName>
    <definedName name="cb.dbf" localSheetId="12">#REF!</definedName>
    <definedName name="ccc" localSheetId="12">#REF!</definedName>
    <definedName name="cccc" localSheetId="12">#REF!</definedName>
    <definedName name="chengbenfu.dbf" localSheetId="12">#REF!</definedName>
    <definedName name="clah" localSheetId="12">#REF!</definedName>
    <definedName name="clz" localSheetId="12">#REF!</definedName>
    <definedName name="current_asset" localSheetId="12">#REF!</definedName>
    <definedName name="daikuanka" localSheetId="12">#REF!</definedName>
    <definedName name="Database" localSheetId="12" hidden="1">#REF!</definedName>
    <definedName name="DCF打印" localSheetId="12">#REF!</definedName>
    <definedName name="dd" localSheetId="12">#REF!</definedName>
    <definedName name="dff" localSheetId="12">#REF!</definedName>
    <definedName name="dfrg" localSheetId="12">#REF!</definedName>
    <definedName name="DG" localSheetId="12">#REF!</definedName>
    <definedName name="dga" localSheetId="12">#REF!</definedName>
    <definedName name="DM" localSheetId="12">#REF!</definedName>
    <definedName name="ee" localSheetId="12">#REF!</definedName>
    <definedName name="ff" localSheetId="12">#REF!</definedName>
    <definedName name="Fixed_assests" localSheetId="12">#REF!</definedName>
    <definedName name="gg" localSheetId="12">#REF!</definedName>
    <definedName name="hdiaodsadas" localSheetId="12">#REF!</definedName>
    <definedName name="ii" localSheetId="12">#REF!</definedName>
    <definedName name="IL" localSheetId="12">#REF!</definedName>
    <definedName name="IS" localSheetId="12">#REF!</definedName>
    <definedName name="ISCS" localSheetId="12">#REF!</definedName>
    <definedName name="ISCSP" localSheetId="12">#REF!</definedName>
    <definedName name="ISP" localSheetId="12">#REF!</definedName>
    <definedName name="jj" localSheetId="12">#REF!</definedName>
    <definedName name="kk" localSheetId="12">#REF!</definedName>
    <definedName name="Long_term_investment" localSheetId="12">#REF!</definedName>
    <definedName name="mi" localSheetId="12">#REF!</definedName>
    <definedName name="MR" localSheetId="12">#REF!</definedName>
    <definedName name="NK" localSheetId="12">#REF!</definedName>
    <definedName name="NN" localSheetId="12">#REF!</definedName>
    <definedName name="NONECAS" localSheetId="12">#REF!</definedName>
    <definedName name="Other_assets" localSheetId="12">#REF!</definedName>
    <definedName name="owners_equity" localSheetId="12">#REF!</definedName>
    <definedName name="pp" localSheetId="12">#REF!</definedName>
    <definedName name="_xlnm.Print_Area" localSheetId="12">'在建（设备）1'!$A$2:$AA$29</definedName>
    <definedName name="Print_Area_MI" localSheetId="12">#REF!</definedName>
    <definedName name="Print_Area01" localSheetId="12">#REF!</definedName>
    <definedName name="Print_Area111" localSheetId="12">#REF!</definedName>
    <definedName name="_xlnm.Print_Titles" localSheetId="12">'在建（设备）1'!$2:$6</definedName>
    <definedName name="qq" localSheetId="12">#REF!</definedName>
    <definedName name="qqqq" localSheetId="12">#REF!</definedName>
    <definedName name="QQQQQQQQQQQQQQQQQQQQQQQQQQQQQQQQQQQQQQQQQQQQQQQQQQQQQQ" localSheetId="12">#REF!</definedName>
    <definedName name="Resuccess_Investments_Ltd." localSheetId="12">#REF!</definedName>
    <definedName name="rr" localSheetId="12">#REF!</definedName>
    <definedName name="sadfasgasfdsga" localSheetId="12">#REF!</definedName>
    <definedName name="sheet1" localSheetId="12">#REF!</definedName>
    <definedName name="Sheet10" localSheetId="12">#REF!</definedName>
    <definedName name="Sheet11" localSheetId="12">#REF!</definedName>
    <definedName name="sheet2" localSheetId="12">#REF!</definedName>
    <definedName name="sheet3" localSheetId="12">#REF!</definedName>
    <definedName name="sheet4" localSheetId="12">#REF!</definedName>
    <definedName name="sheet5" localSheetId="12">#REF!</definedName>
    <definedName name="sheet6" localSheetId="12">#REF!</definedName>
    <definedName name="sheet7" localSheetId="12">#REF!</definedName>
    <definedName name="Sheet8" localSheetId="12">#REF!</definedName>
    <definedName name="Sheet9" localSheetId="12">#REF!</definedName>
    <definedName name="Short_term_liability" localSheetId="12">#REF!</definedName>
    <definedName name="shouru1.dbf" localSheetId="12">#REF!</definedName>
    <definedName name="ssss" localSheetId="12">#REF!</definedName>
    <definedName name="Technovator_Int_Private_Ltd." localSheetId="12">#REF!</definedName>
    <definedName name="TextRefCopy1" localSheetId="12">#REF!</definedName>
    <definedName name="THTF_U.S.A.__Inc." localSheetId="12">#REF!</definedName>
    <definedName name="TongFang_Asia_Pacific__R_D_Center__Pte_Ltd." localSheetId="12">#REF!</definedName>
    <definedName name="tt" localSheetId="12">#REF!</definedName>
    <definedName name="UD" localSheetId="12">#REF!</definedName>
    <definedName name="UFPrn20010103130336" localSheetId="12">#REF!</definedName>
    <definedName name="UFPrn20011105150820" localSheetId="12">#REF!</definedName>
    <definedName name="UFPrn20020109154935" localSheetId="12">#REF!</definedName>
    <definedName name="UFPrn20020109162810" localSheetId="12">#REF!</definedName>
    <definedName name="UFPrn20020109162826" localSheetId="12">#REF!</definedName>
    <definedName name="UFPrn20020111124510" localSheetId="12">#REF!</definedName>
    <definedName name="UFPrn20020402144808" localSheetId="12">#REF!</definedName>
    <definedName name="UFPrn20020402144841" localSheetId="12">#REF!</definedName>
    <definedName name="UFPrn20020402144932" localSheetId="12">#REF!</definedName>
    <definedName name="UFPrn20020402145009" localSheetId="12">#REF!</definedName>
    <definedName name="UFPrn20020403125644" localSheetId="12">#REF!</definedName>
    <definedName name="UFPrn20020426154224" localSheetId="12">#REF!</definedName>
    <definedName name="UFPrn20021008134934" localSheetId="12">#REF!</definedName>
    <definedName name="UFPrn20021227160254" localSheetId="12">#REF!</definedName>
    <definedName name="UFPrn20021227161905" localSheetId="12">#REF!</definedName>
    <definedName name="UFPrn20021228105341" localSheetId="12">#REF!</definedName>
    <definedName name="UFPrn20021231153747" localSheetId="12">#REF!</definedName>
    <definedName name="UFPrn20021231153959" localSheetId="12">#REF!</definedName>
    <definedName name="UFPrn20030113152008" localSheetId="12">#REF!</definedName>
    <definedName name="UFPrn20030115152607" localSheetId="12">#REF!</definedName>
    <definedName name="UFPrn20030115152656" localSheetId="12">#REF!</definedName>
    <definedName name="UFPrn20030115152908" localSheetId="12">#REF!</definedName>
    <definedName name="UFPrn20030115152952" localSheetId="12">#REF!</definedName>
    <definedName name="UFPrn20030119152443" localSheetId="12">#REF!</definedName>
    <definedName name="UFPrn20030119152726" localSheetId="12">#REF!</definedName>
    <definedName name="UFPrn20030119153059" localSheetId="12">#REF!</definedName>
    <definedName name="UFPrn20030121151542" localSheetId="12">#REF!</definedName>
    <definedName name="UFPrn20040109171439" localSheetId="12">#REF!</definedName>
    <definedName name="UFPrn20040109172410" localSheetId="12">#REF!</definedName>
    <definedName name="UFPrn20040111104024" localSheetId="12">#REF!</definedName>
    <definedName name="UFPrn20040115171222" localSheetId="12">#REF!</definedName>
    <definedName name="UFPrn20040115171308" localSheetId="12">#REF!</definedName>
    <definedName name="UFPrn20040202094722" localSheetId="12">#REF!</definedName>
    <definedName name="UFPrn20040202095020" localSheetId="12">#REF!</definedName>
    <definedName name="UFPrn20040202095452" localSheetId="12">#REF!</definedName>
    <definedName name="UFPrn20040221093001" localSheetId="12">#REF!</definedName>
    <definedName name="UFPrn20040221093031" localSheetId="12">#REF!</definedName>
    <definedName name="UFPrn20040303152252" localSheetId="12">#REF!</definedName>
    <definedName name="UFPrn20040311120926" localSheetId="12">#REF!</definedName>
    <definedName name="UFPrn20040311172157" localSheetId="12">#REF!</definedName>
    <definedName name="UFPrn20040315152132" localSheetId="12">#REF!</definedName>
    <definedName name="UFPrn20040315163739" localSheetId="12">#REF!</definedName>
    <definedName name="UFPrn20040315170450" localSheetId="12">#REF!</definedName>
    <definedName name="UFPrn20040327121333" localSheetId="12">#REF!</definedName>
    <definedName name="UFPrn20040402162454" localSheetId="12">#REF!</definedName>
    <definedName name="UFPrn20040402162701" localSheetId="12">#REF!</definedName>
    <definedName name="UFPrn20040402162827" localSheetId="12">#REF!</definedName>
    <definedName name="UFPrn20040402163041" localSheetId="12">#REF!</definedName>
    <definedName name="UFPrn20040402163319" localSheetId="12">#REF!</definedName>
    <definedName name="UFPrn20040402163450" localSheetId="12">#REF!</definedName>
    <definedName name="UFPrn20040402163841" localSheetId="12">#REF!</definedName>
    <definedName name="UFPrn20040402164136" localSheetId="12">#REF!</definedName>
    <definedName name="UFPrn20040402164249" localSheetId="12">#REF!</definedName>
    <definedName name="UFPrn20040405154851" localSheetId="12">#REF!</definedName>
    <definedName name="UFPrn20040405155547" localSheetId="12">#REF!</definedName>
    <definedName name="UFPrn20040405155935" localSheetId="12">#REF!</definedName>
    <definedName name="UFPrn20040405162105" localSheetId="12">#REF!</definedName>
    <definedName name="UFPrn20040405162233" localSheetId="12">#REF!</definedName>
    <definedName name="UFPrn20040405162348" localSheetId="12">#REF!</definedName>
    <definedName name="UFPrn20040405162555" localSheetId="12">#REF!</definedName>
    <definedName name="UFPrn20040405165253" localSheetId="12">#REF!</definedName>
    <definedName name="UFPrn20040408094828" localSheetId="12">#REF!</definedName>
    <definedName name="UFPrn20040427142551" localSheetId="12">#REF!</definedName>
    <definedName name="UFPrn20040506093820" localSheetId="12">#REF!</definedName>
    <definedName name="UFPrn20040506093859" localSheetId="12">#REF!</definedName>
    <definedName name="UFPrn20040506171107" localSheetId="12">#REF!</definedName>
    <definedName name="UFPrn20040507110903" localSheetId="12">#REF!</definedName>
    <definedName name="UFPrn20040507110928" localSheetId="12">#REF!</definedName>
    <definedName name="UFPrn20040507110944" localSheetId="12">#REF!</definedName>
    <definedName name="UFPrn20040507111001" localSheetId="12">#REF!</definedName>
    <definedName name="UFPrn20040507111125" localSheetId="12">#REF!</definedName>
    <definedName name="UFPrn20040507111346" localSheetId="12">#REF!</definedName>
    <definedName name="UFPrn20040507111448" localSheetId="12">#REF!</definedName>
    <definedName name="UFPrn20040817090340" localSheetId="12">#REF!</definedName>
    <definedName name="UFPrn20040831085047" localSheetId="12">#REF!</definedName>
    <definedName name="UFPrn20040912100543" localSheetId="12">#REF!</definedName>
    <definedName name="UFPrn20041030161322" localSheetId="12">#REF!</definedName>
    <definedName name="UFPrn20041123212744" localSheetId="12">#REF!</definedName>
    <definedName name="UFPrn20041126111508" localSheetId="12">#REF!</definedName>
    <definedName name="UFPrn20041126134435" localSheetId="12">#REF!</definedName>
    <definedName name="UFPrn20041128113442" localSheetId="12">#REF!</definedName>
    <definedName name="UFPrn20041128162815" localSheetId="12">#REF!</definedName>
    <definedName name="UFPrn20041128163326" localSheetId="12">#REF!</definedName>
    <definedName name="UFPrn20041128163449" localSheetId="12">#REF!</definedName>
    <definedName name="UFPrn20041128164154" localSheetId="12">#REF!</definedName>
    <definedName name="UFPrn20041219145313" localSheetId="12">#REF!</definedName>
    <definedName name="UFPrn20041219145413" localSheetId="12">#REF!</definedName>
    <definedName name="UFPrn20041219145458" localSheetId="12">#REF!</definedName>
    <definedName name="UFPrn20041219145539" localSheetId="12">#REF!</definedName>
    <definedName name="UFPrn20041219145624" localSheetId="12">#REF!</definedName>
    <definedName name="UFPrn20050105112035" localSheetId="12">#REF!</definedName>
    <definedName name="UFPrn20050107095110" localSheetId="12">#REF!</definedName>
    <definedName name="UFPrn20050107095219" localSheetId="12">#REF!</definedName>
    <definedName name="UFPrn20050107103205" localSheetId="12">#REF!</definedName>
    <definedName name="UFPrn20050111172154" localSheetId="12">#REF!</definedName>
    <definedName name="UFPrn20050112155740" localSheetId="12">#REF!</definedName>
    <definedName name="UFPrn20050228220120" localSheetId="12">#REF!</definedName>
    <definedName name="UFPrn20050820150507" localSheetId="12">#REF!</definedName>
    <definedName name="UFPrn20050908131755" localSheetId="12">#REF!</definedName>
    <definedName name="UFPrn20051113115349" localSheetId="12">#REF!</definedName>
    <definedName name="UFPrn20051122094548" localSheetId="12">#REF!</definedName>
    <definedName name="UFPrn20051122094820" localSheetId="12">#REF!</definedName>
    <definedName name="UFPrn20051122094926" localSheetId="12">#REF!</definedName>
    <definedName name="UFPrn20051122152032" localSheetId="12">#REF!</definedName>
    <definedName name="UFPrn20051122164544" localSheetId="12">#REF!</definedName>
    <definedName name="UFPrn20051122165502" localSheetId="12">#REF!</definedName>
    <definedName name="UFPrn20051124125839" localSheetId="12">#REF!</definedName>
    <definedName name="UFPrn20051201135839" localSheetId="12">#REF!</definedName>
    <definedName name="UFPrn20060112102205" localSheetId="12">#REF!</definedName>
    <definedName name="UFPrn20060112102331" localSheetId="12">#REF!</definedName>
    <definedName name="UFPrn20060121094027" localSheetId="12">#REF!</definedName>
    <definedName name="UFPrn20060208112852" localSheetId="12">#REF!</definedName>
    <definedName name="UFPrn20060209123935" localSheetId="12">#REF!</definedName>
    <definedName name="UFPrn20060209125642" localSheetId="12">#REF!</definedName>
    <definedName name="UFPrn20060209130601" localSheetId="12">#REF!</definedName>
    <definedName name="UFPrn20060307163131" localSheetId="12">#REF!</definedName>
    <definedName name="UFPrn20060307163224" localSheetId="12">#REF!</definedName>
    <definedName name="UFPrn20060307171830" localSheetId="12">#REF!</definedName>
    <definedName name="UFPrn20060309110914" localSheetId="12">#REF!</definedName>
    <definedName name="UFPrn20060309234405" localSheetId="12">#REF!</definedName>
    <definedName name="UFPrn20060620093654" localSheetId="12">#REF!</definedName>
    <definedName name="UFPrn20060620093745" localSheetId="12">#REF!</definedName>
    <definedName name="UFPrn20060620093953" localSheetId="12">#REF!</definedName>
    <definedName name="UFPrn20060620094049" localSheetId="12">#REF!</definedName>
    <definedName name="UFPrn20060620111317" localSheetId="12">#REF!</definedName>
    <definedName name="UFPrn20060621105534" localSheetId="12">#REF!</definedName>
    <definedName name="w" localSheetId="12">#REF!</definedName>
    <definedName name="Wedge" localSheetId="12">#REF!</definedName>
    <definedName name="Work_Program_By_Area_List" localSheetId="12">#REF!</definedName>
    <definedName name="xx" localSheetId="12">#REF!</definedName>
    <definedName name="y.dbf" localSheetId="12">#REF!</definedName>
    <definedName name="yi.dbf" localSheetId="12">#REF!</definedName>
    <definedName name="YM" localSheetId="12">#REF!</definedName>
    <definedName name="yy" localSheetId="12">#REF!</definedName>
    <definedName name="z" localSheetId="12">#REF!</definedName>
    <definedName name="啊啊啊" localSheetId="12">#REF!</definedName>
    <definedName name="报表" localSheetId="12">#REF!</definedName>
    <definedName name="北京吉兆电子有限公司" localSheetId="12">#REF!</definedName>
    <definedName name="北京清华同方房地产开发有限公司" localSheetId="12">#REF!</definedName>
    <definedName name="北京清华同方机电工业有限公司" localSheetId="12">#REF!</definedName>
    <definedName name="北京清华同方凌讯科技有限公司" localSheetId="12">#REF!</definedName>
    <definedName name="北京清华同方软件股份有限公司" localSheetId="12">#REF!</definedName>
    <definedName name="北京清华同方微电子有限公司" localSheetId="12">#REF!</definedName>
    <definedName name="北京清华同方物业管理有限公司" localSheetId="12">#REF!</definedName>
    <definedName name="北京市清华同方教育培训学校" localSheetId="12">#REF!</definedName>
    <definedName name="北京市同方教育培训学校" localSheetId="12">#REF!</definedName>
    <definedName name="北京同方创新投资有限公司" localSheetId="12">#REF!</definedName>
    <definedName name="北京同方电子商务有限公司" localSheetId="12">#REF!</definedName>
    <definedName name="北京同方房地产开发有限公司" localSheetId="12">#REF!</definedName>
    <definedName name="北京同方吉兆电子有限公司" localSheetId="12">#REF!</definedName>
    <definedName name="北京同方凌讯科技有限公司" localSheetId="12">#REF!</definedName>
    <definedName name="北京同方清芝商用机器有限公司" localSheetId="12">#REF!</definedName>
    <definedName name="北京同方软件股份有限公司" localSheetId="12">#REF!</definedName>
    <definedName name="北京同方数字教育技术有限公司" localSheetId="12">#REF!</definedName>
    <definedName name="北京同方微电子有限公司" localSheetId="12">#REF!</definedName>
    <definedName name="北京同方物业管理有限公司" localSheetId="12">#REF!</definedName>
    <definedName name="北京同方信息安全技术股份有限公司" localSheetId="12">#REF!</definedName>
    <definedName name="北京同方易豪科技有限公司" localSheetId="12">#REF!</definedName>
    <definedName name="北京中钞同方智能卡有限公司" localSheetId="12">#REF!</definedName>
    <definedName name="备___注" localSheetId="12">#REF!</definedName>
    <definedName name="备用金.dbf" localSheetId="12">#REF!</definedName>
    <definedName name="被审单位" localSheetId="12">#REF!</definedName>
    <definedName name="被审单位CAS" localSheetId="12">#REF!</definedName>
    <definedName name="财务" localSheetId="12">#REF!</definedName>
    <definedName name="财务费用" localSheetId="12">#REF!</definedName>
    <definedName name="刹" localSheetId="12">#REF!</definedName>
    <definedName name="产品销售成本.dbf" localSheetId="12">#REF!</definedName>
    <definedName name="产品销售收入.dbf" localSheetId="12">#REF!</definedName>
    <definedName name="常林股份有限公司" localSheetId="12">#REF!</definedName>
    <definedName name="常州常林机械有限公司" localSheetId="12">#REF!</definedName>
    <definedName name="抽凭" localSheetId="12">#REF!</definedName>
    <definedName name="存出保证金.dbf" localSheetId="12">#REF!</definedName>
    <definedName name="存货合计" localSheetId="12">#REF!</definedName>
    <definedName name="存货明细" localSheetId="12">#REF!</definedName>
    <definedName name="代垫运费.dbf" localSheetId="12">#REF!</definedName>
    <definedName name="贷款" localSheetId="12">#REF!</definedName>
    <definedName name="担保标的" localSheetId="12">#REF!</definedName>
    <definedName name="当前明细账" localSheetId="12">#REF!</definedName>
    <definedName name="儿女" localSheetId="12">#REF!</definedName>
    <definedName name="飞过海" localSheetId="12">#REF!</definedName>
    <definedName name="非合并被投资企业CAS" localSheetId="12">#REF!</definedName>
    <definedName name="福马林业集团" localSheetId="12">#REF!</definedName>
    <definedName name="福马贸易有限责任公司" localSheetId="12">#REF!</definedName>
    <definedName name="抚顺分院02年" localSheetId="12">#REF!</definedName>
    <definedName name="辅助材料.dbf" localSheetId="12">#REF!</definedName>
    <definedName name="负债项目CAS" localSheetId="12">#REF!</definedName>
    <definedName name="高科技02年" localSheetId="12">#REF!</definedName>
    <definedName name="高科技余额表" localSheetId="12">#REF!</definedName>
    <definedName name="股东权益2" localSheetId="12">#REF!</definedName>
    <definedName name="固定资产变动情况表" localSheetId="12">#REF!</definedName>
    <definedName name="固定资产到期提示表" localSheetId="12">#REF!</definedName>
    <definedName name="固定资产及累计折旧明细账" localSheetId="12">#REF!</definedName>
    <definedName name="固定资产卡片" localSheetId="12">#REF!</definedName>
    <definedName name="固定资产清单" localSheetId="12">#REF!</definedName>
    <definedName name="固定资产折旧表" localSheetId="12">#REF!</definedName>
    <definedName name="合___计" localSheetId="12">#REF!</definedName>
    <definedName name="合并被审单位" localSheetId="12">#REF!</definedName>
    <definedName name="合并被审单位CAS" localSheetId="12">#REF!</definedName>
    <definedName name="核算项目分类总账" localSheetId="12">#REF!</definedName>
    <definedName name="核算项目明细账" localSheetId="12">#REF!</definedName>
    <definedName name="核算项目余额表" localSheetId="12">#REF!</definedName>
    <definedName name="汇率" localSheetId="12">#REF!</definedName>
    <definedName name="汇总合并CAS" localSheetId="12">#REF!</definedName>
    <definedName name="疾" localSheetId="12">#REF!</definedName>
    <definedName name="集团应收股利" localSheetId="12">#REF!</definedName>
    <definedName name="江苏林海动力机械集团公司" localSheetId="12">#REF!</definedName>
    <definedName name="江西无线电厂_713厂" localSheetId="12">#REF!</definedName>
    <definedName name="借款" localSheetId="12">#REF!</definedName>
    <definedName name="科目余额表" localSheetId="12">#REF!</definedName>
    <definedName name="空压机3m3" localSheetId="12">#REF!</definedName>
    <definedName name="林海股份有限公司" localSheetId="12">#REF!</definedName>
    <definedName name="美国清华同方国际信息技术公司" localSheetId="12">#REF!</definedName>
    <definedName name="明细账" localSheetId="12">#REF!</definedName>
    <definedName name="末级" localSheetId="12">#REF!</definedName>
    <definedName name="母公司被审单位" localSheetId="12">#REF!</definedName>
    <definedName name="母公司被审单位CAS" localSheetId="12">#REF!</definedName>
    <definedName name="内部交易" localSheetId="12">#REF!</definedName>
    <definedName name="年初短期投资" localSheetId="12">#REF!</definedName>
    <definedName name="年初货币资金" localSheetId="12">#REF!</definedName>
    <definedName name="年初应收票据" localSheetId="12">#REF!</definedName>
    <definedName name="其他应收" localSheetId="12">#REF!</definedName>
    <definedName name="其他应收自动化所.dbf" localSheetId="12">#REF!</definedName>
    <definedName name="其它应收款03" localSheetId="12">#REF!</definedName>
    <definedName name="清华同方BAS新加坡公司" localSheetId="12">#REF!</definedName>
    <definedName name="清华同方鞍山科技园有限公司" localSheetId="12">#REF!</definedName>
    <definedName name="清华同方光盘股份有限公司" localSheetId="12">#REF!</definedName>
    <definedName name="清华同方环境有限责任公司" localSheetId="12">#REF!</definedName>
    <definedName name="清华同方人工环境有限公司" localSheetId="12">#REF!</definedName>
    <definedName name="清华同方威视技术股份有限公司" localSheetId="12">#REF!</definedName>
    <definedName name="清芯光电股份有限公司" localSheetId="12">#REF!</definedName>
    <definedName name="清芯光电有限公司" localSheetId="12">#REF!</definedName>
    <definedName name="山东清华同方鲁颖电子有限公司" localSheetId="12">#REF!</definedName>
    <definedName name="山东同方鲁颖电子有限公司" localSheetId="12">#REF!</definedName>
    <definedName name="设备" localSheetId="12">#REF!</definedName>
    <definedName name="沈阳同方多媒体科技有限公司" localSheetId="12">#REF!</definedName>
    <definedName name="沈玉环" localSheetId="12">#REF!</definedName>
    <definedName name="审计结论" localSheetId="12">#REF!</definedName>
    <definedName name="生产列1" localSheetId="12">#REF!</definedName>
    <definedName name="生产列11" localSheetId="12">#REF!</definedName>
    <definedName name="生产列15" localSheetId="12">#REF!</definedName>
    <definedName name="生产列16" localSheetId="12">#REF!</definedName>
    <definedName name="生产列17" localSheetId="12">#REF!</definedName>
    <definedName name="生产列19" localSheetId="12">#REF!</definedName>
    <definedName name="生产列2" localSheetId="12">#REF!</definedName>
    <definedName name="生产列20" localSheetId="12">#REF!</definedName>
    <definedName name="生产列3" localSheetId="12">#REF!</definedName>
    <definedName name="生产列4" localSheetId="12">#REF!</definedName>
    <definedName name="生产列5" localSheetId="12">#REF!</definedName>
    <definedName name="生产列6" localSheetId="12">#REF!</definedName>
    <definedName name="生产列7" localSheetId="12">#REF!</definedName>
    <definedName name="生产列8" localSheetId="12">#REF!</definedName>
    <definedName name="生产列9" localSheetId="12">#REF!</definedName>
    <definedName name="生产期" localSheetId="12">#REF!</definedName>
    <definedName name="生产期1" localSheetId="12">#REF!</definedName>
    <definedName name="生产期11" localSheetId="12">#REF!</definedName>
    <definedName name="生产期15" localSheetId="12">#REF!</definedName>
    <definedName name="生产期16" localSheetId="12">#REF!</definedName>
    <definedName name="生产期17" localSheetId="12">#REF!</definedName>
    <definedName name="生产期19" localSheetId="12">#REF!</definedName>
    <definedName name="生产期2" localSheetId="12">#REF!</definedName>
    <definedName name="生产期20" localSheetId="12">#REF!</definedName>
    <definedName name="生产期3" localSheetId="12">#REF!</definedName>
    <definedName name="生产期4" localSheetId="12">#REF!</definedName>
    <definedName name="生产期6" localSheetId="12">#REF!</definedName>
    <definedName name="生产期7" localSheetId="12">#REF!</definedName>
    <definedName name="生产期8" localSheetId="12">#REF!</definedName>
    <definedName name="生产期9" localSheetId="12">#REF!</definedName>
    <definedName name="是否" localSheetId="12">#REF!</definedName>
    <definedName name="数量金额总账" localSheetId="12">#REF!</definedName>
    <definedName name="苏福马机械有限公司" localSheetId="12">#REF!</definedName>
    <definedName name="苏州林业机械厂有限公司" localSheetId="12">#REF!</definedName>
    <definedName name="损益调整表" localSheetId="12">#REF!</definedName>
    <definedName name="所得税" localSheetId="12">#REF!</definedName>
    <definedName name="索引号" localSheetId="12">#REF!</definedName>
    <definedName name="泰豪科技股份有限公司" localSheetId="12">#REF!</definedName>
    <definedName name="泰豪科技股份有限公司_600590" localSheetId="12">#REF!</definedName>
    <definedName name="天津林业工具厂" localSheetId="12">#REF!</definedName>
    <definedName name="同方鞍山科技园有限公司" localSheetId="12">#REF!</definedName>
    <definedName name="同方鼎欣信息技术有限公司" localSheetId="12">#REF!</definedName>
    <definedName name="同方工业有限公司" localSheetId="12">#REF!</definedName>
    <definedName name="同方股份有限公司" localSheetId="12">#REF!</definedName>
    <definedName name="同方光电科技有限公司" localSheetId="12">#REF!</definedName>
    <definedName name="同方光盘股份有限公司" localSheetId="12">#REF!</definedName>
    <definedName name="同方环境股份有限公司" localSheetId="12">#REF!</definedName>
    <definedName name="同方锐安科技有限公司" localSheetId="12">#REF!</definedName>
    <definedName name="同方炭素科技有限公司" localSheetId="12">#REF!</definedName>
    <definedName name="同方威视技术股份有限公司" localSheetId="12">#REF!</definedName>
    <definedName name="未弥补亏损CAS" localSheetId="12">#REF!</definedName>
    <definedName name="未审合计" localSheetId="12">#REF!</definedName>
    <definedName name="未审数" localSheetId="12">#REF!</definedName>
    <definedName name="我" localSheetId="12">#REF!</definedName>
    <definedName name="我们" localSheetId="12">#REF!</definedName>
    <definedName name="无锡清华同方科技园有限公司" localSheetId="12">#REF!</definedName>
    <definedName name="无锡同方创新科技园有限公司" localSheetId="12">#REF!</definedName>
    <definedName name="现金流" localSheetId="12">#REF!</definedName>
    <definedName name="项目类别CAS" localSheetId="12">#REF!</definedName>
    <definedName name="序号" localSheetId="12">#REF!</definedName>
    <definedName name="一级子公司" localSheetId="12">#REF!</definedName>
    <definedName name="应付款汇总表" localSheetId="12">#REF!</definedName>
    <definedName name="应付债券审定表" localSheetId="12">#REF!</definedName>
    <definedName name="应交所得税03" localSheetId="12">#REF!</definedName>
    <definedName name="应收账款" localSheetId="12">#REF!</definedName>
    <definedName name="镇江中福马机械有限公司" localSheetId="12">#REF!</definedName>
    <definedName name="中国福马林业机械上海有限公司" localSheetId="12">#REF!</definedName>
    <definedName name="中国林业机械广州公司" localSheetId="12">#REF!</definedName>
    <definedName name="中国林业机械哈尔滨猎枪弹具公司" localSheetId="12">#REF!</definedName>
    <definedName name="中国学术期刊_光盘版_电子杂志社" localSheetId="12">#REF!</definedName>
    <definedName name="中国学术期刊电子杂志社" localSheetId="12">#REF!</definedName>
    <definedName name="中体同方体育科技有限公司" localSheetId="12">#REF!</definedName>
    <definedName name="主要材料.dbf" localSheetId="12">#REF!</definedName>
    <definedName name="咨询02年" localSheetId="12">#REF!</definedName>
    <definedName name="咨询公司" localSheetId="12">#REF!</definedName>
    <definedName name="资产科目余额表" localSheetId="12">#REF!</definedName>
    <definedName name="资产项目CAS" localSheetId="12">#REF!</definedName>
    <definedName name="전" localSheetId="12">#REF!</definedName>
    <definedName name="주택사업본부" localSheetId="12">#REF!</definedName>
    <definedName name="철구사업본부" localSheetId="12">#REF!</definedName>
    <definedName name="_h1" localSheetId="12">[46]收入!$A$26</definedName>
    <definedName name="hxy" localSheetId="12">[47]XL4Poppy!$C$39</definedName>
    <definedName name="lll" localSheetId="12">[48]XL4Poppy!$C$39</definedName>
    <definedName name="_7h1_" localSheetId="12">[27]收入!$A$26</definedName>
    <definedName name="TechnovatorInternationalLimited_01206.HK" localSheetId="12">#REF!</definedName>
    <definedName name="固定资产折旧表2" localSheetId="12">[28]固定资产折旧表!$A$1:$L$71</definedName>
    <definedName name="交易" localSheetId="12">[29]公司名称及科目!$AS$2:$AS$14</definedName>
    <definedName name="唐山晶源裕丰电子股份有限公司" localSheetId="12">#REF!</definedName>
    <definedName name="唐山晶源裕丰电子股份有限公司_002049.SZ" localSheetId="12">#REF!</definedName>
    <definedName name="同方股份有限公司_600100.SH" localSheetId="12">#REF!</definedName>
    <definedName name="同方光电_香港_有限公司" localSheetId="12">#REF!</definedName>
    <definedName name="往来" localSheetId="12">[29]公司名称及科目!$AM$2:$AM$20</definedName>
    <definedName name="一级" localSheetId="12">[29]公司名称及科目!$A$2:$A$43</definedName>
    <definedName name="_" localSheetId="16">#REF!</definedName>
    <definedName name="____BSP2" localSheetId="16">#REF!</definedName>
    <definedName name="_1" localSheetId="16">#REF!</definedName>
    <definedName name="_121" localSheetId="16">#REF!</definedName>
    <definedName name="_12101应收股利" localSheetId="16">#REF!</definedName>
    <definedName name="_12102所属上缴" localSheetId="16">#REF!</definedName>
    <definedName name="_13101" localSheetId="16">#REF!</definedName>
    <definedName name="_13102" localSheetId="16">#REF!</definedName>
    <definedName name="_133" localSheetId="16">#REF!</definedName>
    <definedName name="_13302" localSheetId="16">#REF!</definedName>
    <definedName name="_13398" localSheetId="16">#REF!</definedName>
    <definedName name="_144" localSheetId="16">#REF!</definedName>
    <definedName name="_1501" localSheetId="16">#REF!</definedName>
    <definedName name="_15102" localSheetId="16">#REF!</definedName>
    <definedName name="_15202" localSheetId="16">#REF!</definedName>
    <definedName name="_18101" localSheetId="16">#REF!</definedName>
    <definedName name="_18102" localSheetId="16">#REF!</definedName>
    <definedName name="_18198" localSheetId="16">#REF!</definedName>
    <definedName name="_2" localSheetId="16">#REF!</definedName>
    <definedName name="_999年12月31日股份应收帐款.dbf" localSheetId="16">#REF!</definedName>
    <definedName name="_BSP2" localSheetId="16">#REF!</definedName>
    <definedName name="_kk2" localSheetId="16">#REF!</definedName>
    <definedName name="_月" localSheetId="16">#REF!</definedName>
    <definedName name="a" localSheetId="16">#REF!</definedName>
    <definedName name="aa" localSheetId="16">#REF!</definedName>
    <definedName name="after_tax" localSheetId="16">#REF!</definedName>
    <definedName name="AP" localSheetId="16">#REF!</definedName>
    <definedName name="az" localSheetId="16">#REF!</definedName>
    <definedName name="AZX" localSheetId="16">#REF!</definedName>
    <definedName name="before_tax" localSheetId="16">#REF!</definedName>
    <definedName name="BF" localSheetId="16">#REF!</definedName>
    <definedName name="BS" localSheetId="16">#REF!</definedName>
    <definedName name="BSCS" localSheetId="16">#REF!</definedName>
    <definedName name="BSCSP2" localSheetId="16">#REF!</definedName>
    <definedName name="c1.dbf" localSheetId="16">#REF!</definedName>
    <definedName name="cb.dbf" localSheetId="16">#REF!</definedName>
    <definedName name="ccc" localSheetId="16">#REF!</definedName>
    <definedName name="cccc" localSheetId="16">#REF!</definedName>
    <definedName name="chengbenfu.dbf" localSheetId="16">#REF!</definedName>
    <definedName name="clah" localSheetId="16">#REF!</definedName>
    <definedName name="clz" localSheetId="16">#REF!</definedName>
    <definedName name="current_asset" localSheetId="16">#REF!</definedName>
    <definedName name="daikuanka" localSheetId="16">#REF!</definedName>
    <definedName name="Database" localSheetId="16" hidden="1">#REF!</definedName>
    <definedName name="DCF打印" localSheetId="16">#REF!</definedName>
    <definedName name="dd" localSheetId="16">#REF!</definedName>
    <definedName name="dff" localSheetId="16">#REF!</definedName>
    <definedName name="dfrg" localSheetId="16">#REF!</definedName>
    <definedName name="DG" localSheetId="16">#REF!</definedName>
    <definedName name="dga" localSheetId="16">#REF!</definedName>
    <definedName name="DM" localSheetId="16">#REF!</definedName>
    <definedName name="ee" localSheetId="16">#REF!</definedName>
    <definedName name="ff" localSheetId="16">#REF!</definedName>
    <definedName name="Fixed_assests" localSheetId="16">#REF!</definedName>
    <definedName name="gg" localSheetId="16">#REF!</definedName>
    <definedName name="hdiaodsadas" localSheetId="16">#REF!</definedName>
    <definedName name="ii" localSheetId="16">#REF!</definedName>
    <definedName name="IL" localSheetId="16">#REF!</definedName>
    <definedName name="IS" localSheetId="16">#REF!</definedName>
    <definedName name="ISCS" localSheetId="16">#REF!</definedName>
    <definedName name="ISCSP" localSheetId="16">#REF!</definedName>
    <definedName name="ISP" localSheetId="16">#REF!</definedName>
    <definedName name="jj" localSheetId="16">#REF!</definedName>
    <definedName name="kk" localSheetId="16">#REF!</definedName>
    <definedName name="Long_term_investment" localSheetId="16">#REF!</definedName>
    <definedName name="mi" localSheetId="16">#REF!</definedName>
    <definedName name="MR" localSheetId="16">#REF!</definedName>
    <definedName name="NK" localSheetId="16">#REF!</definedName>
    <definedName name="NN" localSheetId="16">#REF!</definedName>
    <definedName name="NONECAS" localSheetId="16">#REF!</definedName>
    <definedName name="Other_assets" localSheetId="16">#REF!</definedName>
    <definedName name="owners_equity" localSheetId="16">#REF!</definedName>
    <definedName name="pp" localSheetId="16">#REF!</definedName>
    <definedName name="_xlnm.Print_Area" localSheetId="16">工程物资!$A$2:$Q$29</definedName>
    <definedName name="Print_Area_MI" localSheetId="16">#REF!</definedName>
    <definedName name="Print_Area01" localSheetId="16">#REF!</definedName>
    <definedName name="Print_Area111" localSheetId="16">#REF!</definedName>
    <definedName name="_xlnm.Print_Titles" localSheetId="16">工程物资!$2:$6</definedName>
    <definedName name="qq" localSheetId="16">#REF!</definedName>
    <definedName name="qqqq" localSheetId="16">#REF!</definedName>
    <definedName name="QQQQQQQQQQQQQQQQQQQQQQQQQQQQQQQQQQQQQQQQQQQQQQQQQQQQQQ" localSheetId="16">#REF!</definedName>
    <definedName name="Resuccess_Investments_Ltd." localSheetId="16">#REF!</definedName>
    <definedName name="rr" localSheetId="16">#REF!</definedName>
    <definedName name="sadfasgasfdsga" localSheetId="16">#REF!</definedName>
    <definedName name="sheet1" localSheetId="16">#REF!</definedName>
    <definedName name="Sheet10" localSheetId="16">#REF!</definedName>
    <definedName name="Sheet11" localSheetId="16">#REF!</definedName>
    <definedName name="sheet2" localSheetId="16">#REF!</definedName>
    <definedName name="sheet3" localSheetId="16">#REF!</definedName>
    <definedName name="sheet4" localSheetId="16">#REF!</definedName>
    <definedName name="sheet5" localSheetId="16">#REF!</definedName>
    <definedName name="sheet6" localSheetId="16">#REF!</definedName>
    <definedName name="sheet7" localSheetId="16">#REF!</definedName>
    <definedName name="Sheet8" localSheetId="16">#REF!</definedName>
    <definedName name="Sheet9" localSheetId="16">#REF!</definedName>
    <definedName name="Short_term_liability" localSheetId="16">#REF!</definedName>
    <definedName name="shouru1.dbf" localSheetId="16">#REF!</definedName>
    <definedName name="ssss" localSheetId="16">#REF!</definedName>
    <definedName name="Technovator_Int_Private_Ltd." localSheetId="16">#REF!</definedName>
    <definedName name="TextRefCopy1" localSheetId="16">#REF!</definedName>
    <definedName name="THTF_U.S.A.__Inc." localSheetId="16">#REF!</definedName>
    <definedName name="TongFang_Asia_Pacific__R_D_Center__Pte_Ltd." localSheetId="16">#REF!</definedName>
    <definedName name="tt" localSheetId="16">#REF!</definedName>
    <definedName name="UD" localSheetId="16">#REF!</definedName>
    <definedName name="UFPrn20010103130336" localSheetId="16">#REF!</definedName>
    <definedName name="UFPrn20011105150820" localSheetId="16">#REF!</definedName>
    <definedName name="UFPrn20020109154935" localSheetId="16">#REF!</definedName>
    <definedName name="UFPrn20020109162810" localSheetId="16">#REF!</definedName>
    <definedName name="UFPrn20020109162826" localSheetId="16">#REF!</definedName>
    <definedName name="UFPrn20020111124510" localSheetId="16">#REF!</definedName>
    <definedName name="UFPrn20020402144808" localSheetId="16">#REF!</definedName>
    <definedName name="UFPrn20020402144841" localSheetId="16">#REF!</definedName>
    <definedName name="UFPrn20020402144932" localSheetId="16">#REF!</definedName>
    <definedName name="UFPrn20020402145009" localSheetId="16">#REF!</definedName>
    <definedName name="UFPrn20020403125644" localSheetId="16">#REF!</definedName>
    <definedName name="UFPrn20020426154224" localSheetId="16">#REF!</definedName>
    <definedName name="UFPrn20021008134934" localSheetId="16">#REF!</definedName>
    <definedName name="UFPrn20021227160254" localSheetId="16">#REF!</definedName>
    <definedName name="UFPrn20021227161905" localSheetId="16">#REF!</definedName>
    <definedName name="UFPrn20021228105341" localSheetId="16">#REF!</definedName>
    <definedName name="UFPrn20021231153747" localSheetId="16">#REF!</definedName>
    <definedName name="UFPrn20021231153959" localSheetId="16">#REF!</definedName>
    <definedName name="UFPrn20030113152008" localSheetId="16">#REF!</definedName>
    <definedName name="UFPrn20030115152607" localSheetId="16">#REF!</definedName>
    <definedName name="UFPrn20030115152656" localSheetId="16">#REF!</definedName>
    <definedName name="UFPrn20030115152908" localSheetId="16">#REF!</definedName>
    <definedName name="UFPrn20030115152952" localSheetId="16">#REF!</definedName>
    <definedName name="UFPrn20030119152443" localSheetId="16">#REF!</definedName>
    <definedName name="UFPrn20030119152726" localSheetId="16">#REF!</definedName>
    <definedName name="UFPrn20030119153059" localSheetId="16">#REF!</definedName>
    <definedName name="UFPrn20030121151542" localSheetId="16">#REF!</definedName>
    <definedName name="UFPrn20040109171439" localSheetId="16">#REF!</definedName>
    <definedName name="UFPrn20040109172410" localSheetId="16">#REF!</definedName>
    <definedName name="UFPrn20040111104024" localSheetId="16">#REF!</definedName>
    <definedName name="UFPrn20040115171222" localSheetId="16">#REF!</definedName>
    <definedName name="UFPrn20040115171308" localSheetId="16">#REF!</definedName>
    <definedName name="UFPrn20040202094722" localSheetId="16">#REF!</definedName>
    <definedName name="UFPrn20040202095020" localSheetId="16">#REF!</definedName>
    <definedName name="UFPrn20040202095452" localSheetId="16">#REF!</definedName>
    <definedName name="UFPrn20040221093001" localSheetId="16">#REF!</definedName>
    <definedName name="UFPrn20040221093031" localSheetId="16">#REF!</definedName>
    <definedName name="UFPrn20040303152252" localSheetId="16">#REF!</definedName>
    <definedName name="UFPrn20040311120926" localSheetId="16">#REF!</definedName>
    <definedName name="UFPrn20040311172157" localSheetId="16">#REF!</definedName>
    <definedName name="UFPrn20040315152132" localSheetId="16">#REF!</definedName>
    <definedName name="UFPrn20040315163739" localSheetId="16">#REF!</definedName>
    <definedName name="UFPrn20040315170450" localSheetId="16">#REF!</definedName>
    <definedName name="UFPrn20040327121333" localSheetId="16">#REF!</definedName>
    <definedName name="UFPrn20040402162454" localSheetId="16">#REF!</definedName>
    <definedName name="UFPrn20040402162701" localSheetId="16">#REF!</definedName>
    <definedName name="UFPrn20040402162827" localSheetId="16">#REF!</definedName>
    <definedName name="UFPrn20040402163041" localSheetId="16">#REF!</definedName>
    <definedName name="UFPrn20040402163319" localSheetId="16">#REF!</definedName>
    <definedName name="UFPrn20040402163450" localSheetId="16">#REF!</definedName>
    <definedName name="UFPrn20040402163841" localSheetId="16">#REF!</definedName>
    <definedName name="UFPrn20040402164136" localSheetId="16">#REF!</definedName>
    <definedName name="UFPrn20040402164249" localSheetId="16">#REF!</definedName>
    <definedName name="UFPrn20040405154851" localSheetId="16">#REF!</definedName>
    <definedName name="UFPrn20040405155547" localSheetId="16">#REF!</definedName>
    <definedName name="UFPrn20040405155935" localSheetId="16">#REF!</definedName>
    <definedName name="UFPrn20040405162105" localSheetId="16">#REF!</definedName>
    <definedName name="UFPrn20040405162233" localSheetId="16">#REF!</definedName>
    <definedName name="UFPrn20040405162348" localSheetId="16">#REF!</definedName>
    <definedName name="UFPrn20040405162555" localSheetId="16">#REF!</definedName>
    <definedName name="UFPrn20040405165253" localSheetId="16">#REF!</definedName>
    <definedName name="UFPrn20040408094828" localSheetId="16">#REF!</definedName>
    <definedName name="UFPrn20040427142551" localSheetId="16">#REF!</definedName>
    <definedName name="UFPrn20040506093820" localSheetId="16">#REF!</definedName>
    <definedName name="UFPrn20040506093859" localSheetId="16">#REF!</definedName>
    <definedName name="UFPrn20040506171107" localSheetId="16">#REF!</definedName>
    <definedName name="UFPrn20040507110903" localSheetId="16">#REF!</definedName>
    <definedName name="UFPrn20040507110928" localSheetId="16">#REF!</definedName>
    <definedName name="UFPrn20040507110944" localSheetId="16">#REF!</definedName>
    <definedName name="UFPrn20040507111001" localSheetId="16">#REF!</definedName>
    <definedName name="UFPrn20040507111125" localSheetId="16">#REF!</definedName>
    <definedName name="UFPrn20040507111346" localSheetId="16">#REF!</definedName>
    <definedName name="UFPrn20040507111448" localSheetId="16">#REF!</definedName>
    <definedName name="UFPrn20040817090340" localSheetId="16">#REF!</definedName>
    <definedName name="UFPrn20040831085047" localSheetId="16">#REF!</definedName>
    <definedName name="UFPrn20040912100543" localSheetId="16">#REF!</definedName>
    <definedName name="UFPrn20041030161322" localSheetId="16">#REF!</definedName>
    <definedName name="UFPrn20041123212744" localSheetId="16">#REF!</definedName>
    <definedName name="UFPrn20041126111508" localSheetId="16">#REF!</definedName>
    <definedName name="UFPrn20041126134435" localSheetId="16">#REF!</definedName>
    <definedName name="UFPrn20041128113442" localSheetId="16">#REF!</definedName>
    <definedName name="UFPrn20041128162815" localSheetId="16">#REF!</definedName>
    <definedName name="UFPrn20041128163326" localSheetId="16">#REF!</definedName>
    <definedName name="UFPrn20041128163449" localSheetId="16">#REF!</definedName>
    <definedName name="UFPrn20041128164154" localSheetId="16">#REF!</definedName>
    <definedName name="UFPrn20041219145313" localSheetId="16">#REF!</definedName>
    <definedName name="UFPrn20041219145413" localSheetId="16">#REF!</definedName>
    <definedName name="UFPrn20041219145458" localSheetId="16">#REF!</definedName>
    <definedName name="UFPrn20041219145539" localSheetId="16">#REF!</definedName>
    <definedName name="UFPrn20041219145624" localSheetId="16">#REF!</definedName>
    <definedName name="UFPrn20050105112035" localSheetId="16">#REF!</definedName>
    <definedName name="UFPrn20050107095110" localSheetId="16">#REF!</definedName>
    <definedName name="UFPrn20050107095219" localSheetId="16">#REF!</definedName>
    <definedName name="UFPrn20050107103205" localSheetId="16">#REF!</definedName>
    <definedName name="UFPrn20050111172154" localSheetId="16">#REF!</definedName>
    <definedName name="UFPrn20050112155740" localSheetId="16">#REF!</definedName>
    <definedName name="UFPrn20050228220120" localSheetId="16">#REF!</definedName>
    <definedName name="UFPrn20050820150507" localSheetId="16">#REF!</definedName>
    <definedName name="UFPrn20050908131755" localSheetId="16">#REF!</definedName>
    <definedName name="UFPrn20051113115349" localSheetId="16">#REF!</definedName>
    <definedName name="UFPrn20051122094548" localSheetId="16">#REF!</definedName>
    <definedName name="UFPrn20051122094820" localSheetId="16">#REF!</definedName>
    <definedName name="UFPrn20051122094926" localSheetId="16">#REF!</definedName>
    <definedName name="UFPrn20051122152032" localSheetId="16">#REF!</definedName>
    <definedName name="UFPrn20051122164544" localSheetId="16">#REF!</definedName>
    <definedName name="UFPrn20051122165502" localSheetId="16">#REF!</definedName>
    <definedName name="UFPrn20051124125839" localSheetId="16">#REF!</definedName>
    <definedName name="UFPrn20051201135839" localSheetId="16">#REF!</definedName>
    <definedName name="UFPrn20060112102205" localSheetId="16">#REF!</definedName>
    <definedName name="UFPrn20060112102331" localSheetId="16">#REF!</definedName>
    <definedName name="UFPrn20060121094027" localSheetId="16">#REF!</definedName>
    <definedName name="UFPrn20060208112852" localSheetId="16">#REF!</definedName>
    <definedName name="UFPrn20060209123935" localSheetId="16">#REF!</definedName>
    <definedName name="UFPrn20060209125642" localSheetId="16">#REF!</definedName>
    <definedName name="UFPrn20060209130601" localSheetId="16">#REF!</definedName>
    <definedName name="UFPrn20060307163131" localSheetId="16">#REF!</definedName>
    <definedName name="UFPrn20060307163224" localSheetId="16">#REF!</definedName>
    <definedName name="UFPrn20060307171830" localSheetId="16">#REF!</definedName>
    <definedName name="UFPrn20060309110914" localSheetId="16">#REF!</definedName>
    <definedName name="UFPrn20060309234405" localSheetId="16">#REF!</definedName>
    <definedName name="UFPrn20060620093654" localSheetId="16">#REF!</definedName>
    <definedName name="UFPrn20060620093745" localSheetId="16">#REF!</definedName>
    <definedName name="UFPrn20060620093953" localSheetId="16">#REF!</definedName>
    <definedName name="UFPrn20060620094049" localSheetId="16">#REF!</definedName>
    <definedName name="UFPrn20060620111317" localSheetId="16">#REF!</definedName>
    <definedName name="UFPrn20060621105534" localSheetId="16">#REF!</definedName>
    <definedName name="w" localSheetId="16">#REF!</definedName>
    <definedName name="Wedge" localSheetId="16">#REF!</definedName>
    <definedName name="Work_Program_By_Area_List" localSheetId="16">#REF!</definedName>
    <definedName name="xx" localSheetId="16">#REF!</definedName>
    <definedName name="y.dbf" localSheetId="16">#REF!</definedName>
    <definedName name="yi.dbf" localSheetId="16">#REF!</definedName>
    <definedName name="YM" localSheetId="16">#REF!</definedName>
    <definedName name="yy" localSheetId="16">#REF!</definedName>
    <definedName name="z" localSheetId="16">#REF!</definedName>
    <definedName name="啊啊啊" localSheetId="16">#REF!</definedName>
    <definedName name="报表" localSheetId="16">#REF!</definedName>
    <definedName name="北京吉兆电子有限公司" localSheetId="16">#REF!</definedName>
    <definedName name="北京清华同方房地产开发有限公司" localSheetId="16">#REF!</definedName>
    <definedName name="北京清华同方机电工业有限公司" localSheetId="16">#REF!</definedName>
    <definedName name="北京清华同方凌讯科技有限公司" localSheetId="16">#REF!</definedName>
    <definedName name="北京清华同方软件股份有限公司" localSheetId="16">#REF!</definedName>
    <definedName name="北京清华同方微电子有限公司" localSheetId="16">#REF!</definedName>
    <definedName name="北京清华同方物业管理有限公司" localSheetId="16">#REF!</definedName>
    <definedName name="北京市清华同方教育培训学校" localSheetId="16">#REF!</definedName>
    <definedName name="北京市同方教育培训学校" localSheetId="16">#REF!</definedName>
    <definedName name="北京同方创新投资有限公司" localSheetId="16">#REF!</definedName>
    <definedName name="北京同方电子商务有限公司" localSheetId="16">#REF!</definedName>
    <definedName name="北京同方房地产开发有限公司" localSheetId="16">#REF!</definedName>
    <definedName name="北京同方吉兆电子有限公司" localSheetId="16">#REF!</definedName>
    <definedName name="北京同方凌讯科技有限公司" localSheetId="16">#REF!</definedName>
    <definedName name="北京同方清芝商用机器有限公司" localSheetId="16">#REF!</definedName>
    <definedName name="北京同方软件股份有限公司" localSheetId="16">#REF!</definedName>
    <definedName name="北京同方数字教育技术有限公司" localSheetId="16">#REF!</definedName>
    <definedName name="北京同方微电子有限公司" localSheetId="16">#REF!</definedName>
    <definedName name="北京同方物业管理有限公司" localSheetId="16">#REF!</definedName>
    <definedName name="北京同方信息安全技术股份有限公司" localSheetId="16">#REF!</definedName>
    <definedName name="北京同方易豪科技有限公司" localSheetId="16">#REF!</definedName>
    <definedName name="北京中钞同方智能卡有限公司" localSheetId="16">#REF!</definedName>
    <definedName name="备___注" localSheetId="16">#REF!</definedName>
    <definedName name="备用金.dbf" localSheetId="16">#REF!</definedName>
    <definedName name="被审单位" localSheetId="16">#REF!</definedName>
    <definedName name="被审单位CAS" localSheetId="16">#REF!</definedName>
    <definedName name="财务" localSheetId="16">#REF!</definedName>
    <definedName name="财务费用" localSheetId="16">#REF!</definedName>
    <definedName name="刹" localSheetId="16">#REF!</definedName>
    <definedName name="产品销售成本.dbf" localSheetId="16">#REF!</definedName>
    <definedName name="产品销售收入.dbf" localSheetId="16">#REF!</definedName>
    <definedName name="常林股份有限公司" localSheetId="16">#REF!</definedName>
    <definedName name="常州常林机械有限公司" localSheetId="16">#REF!</definedName>
    <definedName name="抽凭" localSheetId="16">#REF!</definedName>
    <definedName name="存出保证金.dbf" localSheetId="16">#REF!</definedName>
    <definedName name="存货合计" localSheetId="16">#REF!</definedName>
    <definedName name="存货明细" localSheetId="16">#REF!</definedName>
    <definedName name="代垫运费.dbf" localSheetId="16">#REF!</definedName>
    <definedName name="贷款" localSheetId="16">#REF!</definedName>
    <definedName name="担保标的" localSheetId="16">#REF!</definedName>
    <definedName name="当前明细账" localSheetId="16">#REF!</definedName>
    <definedName name="儿女" localSheetId="16">#REF!</definedName>
    <definedName name="飞过海" localSheetId="16">#REF!</definedName>
    <definedName name="非合并被投资企业CAS" localSheetId="16">#REF!</definedName>
    <definedName name="福马林业集团" localSheetId="16">#REF!</definedName>
    <definedName name="福马贸易有限责任公司" localSheetId="16">#REF!</definedName>
    <definedName name="抚顺分院02年" localSheetId="16">#REF!</definedName>
    <definedName name="辅助材料.dbf" localSheetId="16">#REF!</definedName>
    <definedName name="负债项目CAS" localSheetId="16">#REF!</definedName>
    <definedName name="高科技02年" localSheetId="16">#REF!</definedName>
    <definedName name="高科技余额表" localSheetId="16">#REF!</definedName>
    <definedName name="股东权益2" localSheetId="16">#REF!</definedName>
    <definedName name="固定资产变动情况表" localSheetId="16">#REF!</definedName>
    <definedName name="固定资产到期提示表" localSheetId="16">#REF!</definedName>
    <definedName name="固定资产及累计折旧明细账" localSheetId="16">#REF!</definedName>
    <definedName name="固定资产卡片" localSheetId="16">#REF!</definedName>
    <definedName name="固定资产清单" localSheetId="16">#REF!</definedName>
    <definedName name="固定资产折旧表" localSheetId="16">#REF!</definedName>
    <definedName name="合___计" localSheetId="16">#REF!</definedName>
    <definedName name="合并被审单位" localSheetId="16">#REF!</definedName>
    <definedName name="合并被审单位CAS" localSheetId="16">#REF!</definedName>
    <definedName name="核算项目分类总账" localSheetId="16">#REF!</definedName>
    <definedName name="核算项目明细账" localSheetId="16">#REF!</definedName>
    <definedName name="核算项目余额表" localSheetId="16">#REF!</definedName>
    <definedName name="汇率" localSheetId="16">#REF!</definedName>
    <definedName name="汇总合并CAS" localSheetId="16">#REF!</definedName>
    <definedName name="疾" localSheetId="16">#REF!</definedName>
    <definedName name="集团应收股利" localSheetId="16">#REF!</definedName>
    <definedName name="江苏林海动力机械集团公司" localSheetId="16">#REF!</definedName>
    <definedName name="江西无线电厂_713厂" localSheetId="16">#REF!</definedName>
    <definedName name="借款" localSheetId="16">#REF!</definedName>
    <definedName name="科目余额表" localSheetId="16">#REF!</definedName>
    <definedName name="空压机3m3" localSheetId="16">#REF!</definedName>
    <definedName name="林海股份有限公司" localSheetId="16">#REF!</definedName>
    <definedName name="美国清华同方国际信息技术公司" localSheetId="16">#REF!</definedName>
    <definedName name="明细账" localSheetId="16">#REF!</definedName>
    <definedName name="末级" localSheetId="16">#REF!</definedName>
    <definedName name="母公司被审单位" localSheetId="16">#REF!</definedName>
    <definedName name="母公司被审单位CAS" localSheetId="16">#REF!</definedName>
    <definedName name="内部交易" localSheetId="16">#REF!</definedName>
    <definedName name="年初短期投资" localSheetId="16">#REF!</definedName>
    <definedName name="年初货币资金" localSheetId="16">#REF!</definedName>
    <definedName name="年初应收票据" localSheetId="16">#REF!</definedName>
    <definedName name="其他应收" localSheetId="16">#REF!</definedName>
    <definedName name="其他应收自动化所.dbf" localSheetId="16">#REF!</definedName>
    <definedName name="其它应收款03" localSheetId="16">#REF!</definedName>
    <definedName name="清华同方BAS新加坡公司" localSheetId="16">#REF!</definedName>
    <definedName name="清华同方鞍山科技园有限公司" localSheetId="16">#REF!</definedName>
    <definedName name="清华同方光盘股份有限公司" localSheetId="16">#REF!</definedName>
    <definedName name="清华同方环境有限责任公司" localSheetId="16">#REF!</definedName>
    <definedName name="清华同方人工环境有限公司" localSheetId="16">#REF!</definedName>
    <definedName name="清华同方威视技术股份有限公司" localSheetId="16">#REF!</definedName>
    <definedName name="清芯光电股份有限公司" localSheetId="16">#REF!</definedName>
    <definedName name="清芯光电有限公司" localSheetId="16">#REF!</definedName>
    <definedName name="山东清华同方鲁颖电子有限公司" localSheetId="16">#REF!</definedName>
    <definedName name="山东同方鲁颖电子有限公司" localSheetId="16">#REF!</definedName>
    <definedName name="设备" localSheetId="16">#REF!</definedName>
    <definedName name="沈阳同方多媒体科技有限公司" localSheetId="16">#REF!</definedName>
    <definedName name="沈玉环" localSheetId="16">#REF!</definedName>
    <definedName name="审计结论" localSheetId="16">#REF!</definedName>
    <definedName name="生产列1" localSheetId="16">#REF!</definedName>
    <definedName name="生产列11" localSheetId="16">#REF!</definedName>
    <definedName name="生产列15" localSheetId="16">#REF!</definedName>
    <definedName name="生产列16" localSheetId="16">#REF!</definedName>
    <definedName name="生产列17" localSheetId="16">#REF!</definedName>
    <definedName name="生产列19" localSheetId="16">#REF!</definedName>
    <definedName name="生产列2" localSheetId="16">#REF!</definedName>
    <definedName name="生产列20" localSheetId="16">#REF!</definedName>
    <definedName name="生产列3" localSheetId="16">#REF!</definedName>
    <definedName name="生产列4" localSheetId="16">#REF!</definedName>
    <definedName name="生产列5" localSheetId="16">#REF!</definedName>
    <definedName name="生产列6" localSheetId="16">#REF!</definedName>
    <definedName name="生产列7" localSheetId="16">#REF!</definedName>
    <definedName name="生产列8" localSheetId="16">#REF!</definedName>
    <definedName name="生产列9" localSheetId="16">#REF!</definedName>
    <definedName name="生产期" localSheetId="16">#REF!</definedName>
    <definedName name="生产期1" localSheetId="16">#REF!</definedName>
    <definedName name="生产期11" localSheetId="16">#REF!</definedName>
    <definedName name="生产期15" localSheetId="16">#REF!</definedName>
    <definedName name="生产期16" localSheetId="16">#REF!</definedName>
    <definedName name="生产期17" localSheetId="16">#REF!</definedName>
    <definedName name="生产期19" localSheetId="16">#REF!</definedName>
    <definedName name="生产期2" localSheetId="16">#REF!</definedName>
    <definedName name="生产期20" localSheetId="16">#REF!</definedName>
    <definedName name="生产期3" localSheetId="16">#REF!</definedName>
    <definedName name="生产期4" localSheetId="16">#REF!</definedName>
    <definedName name="生产期6" localSheetId="16">#REF!</definedName>
    <definedName name="生产期7" localSheetId="16">#REF!</definedName>
    <definedName name="生产期8" localSheetId="16">#REF!</definedName>
    <definedName name="生产期9" localSheetId="16">#REF!</definedName>
    <definedName name="是否" localSheetId="16">#REF!</definedName>
    <definedName name="数量金额总账" localSheetId="16">#REF!</definedName>
    <definedName name="苏福马机械有限公司" localSheetId="16">#REF!</definedName>
    <definedName name="苏州林业机械厂有限公司" localSheetId="16">#REF!</definedName>
    <definedName name="损益调整表" localSheetId="16">#REF!</definedName>
    <definedName name="所得税" localSheetId="16">#REF!</definedName>
    <definedName name="索引号" localSheetId="16">#REF!</definedName>
    <definedName name="泰豪科技股份有限公司" localSheetId="16">#REF!</definedName>
    <definedName name="泰豪科技股份有限公司_600590" localSheetId="16">#REF!</definedName>
    <definedName name="天津林业工具厂" localSheetId="16">#REF!</definedName>
    <definedName name="同方鞍山科技园有限公司" localSheetId="16">#REF!</definedName>
    <definedName name="同方鼎欣信息技术有限公司" localSheetId="16">#REF!</definedName>
    <definedName name="同方工业有限公司" localSheetId="16">#REF!</definedName>
    <definedName name="同方股份有限公司" localSheetId="16">#REF!</definedName>
    <definedName name="同方光电科技有限公司" localSheetId="16">#REF!</definedName>
    <definedName name="同方光盘股份有限公司" localSheetId="16">#REF!</definedName>
    <definedName name="同方环境股份有限公司" localSheetId="16">#REF!</definedName>
    <definedName name="同方锐安科技有限公司" localSheetId="16">#REF!</definedName>
    <definedName name="同方炭素科技有限公司" localSheetId="16">#REF!</definedName>
    <definedName name="同方威视技术股份有限公司" localSheetId="16">#REF!</definedName>
    <definedName name="未弥补亏损CAS" localSheetId="16">#REF!</definedName>
    <definedName name="未审合计" localSheetId="16">#REF!</definedName>
    <definedName name="未审数" localSheetId="16">#REF!</definedName>
    <definedName name="我" localSheetId="16">#REF!</definedName>
    <definedName name="我们" localSheetId="16">#REF!</definedName>
    <definedName name="无锡清华同方科技园有限公司" localSheetId="16">#REF!</definedName>
    <definedName name="无锡同方创新科技园有限公司" localSheetId="16">#REF!</definedName>
    <definedName name="现金流" localSheetId="16">#REF!</definedName>
    <definedName name="项目类别CAS" localSheetId="16">#REF!</definedName>
    <definedName name="序号" localSheetId="16">#REF!</definedName>
    <definedName name="一级子公司" localSheetId="16">#REF!</definedName>
    <definedName name="应付款汇总表" localSheetId="16">#REF!</definedName>
    <definedName name="应付债券审定表" localSheetId="16">#REF!</definedName>
    <definedName name="应交所得税03" localSheetId="16">#REF!</definedName>
    <definedName name="应收账款" localSheetId="16">#REF!</definedName>
    <definedName name="镇江中福马机械有限公司" localSheetId="16">#REF!</definedName>
    <definedName name="中国福马林业机械上海有限公司" localSheetId="16">#REF!</definedName>
    <definedName name="中国林业机械广州公司" localSheetId="16">#REF!</definedName>
    <definedName name="中国林业机械哈尔滨猎枪弹具公司" localSheetId="16">#REF!</definedName>
    <definedName name="中国学术期刊_光盘版_电子杂志社" localSheetId="16">#REF!</definedName>
    <definedName name="中国学术期刊电子杂志社" localSheetId="16">#REF!</definedName>
    <definedName name="中体同方体育科技有限公司" localSheetId="16">#REF!</definedName>
    <definedName name="主要材料.dbf" localSheetId="16">#REF!</definedName>
    <definedName name="咨询02年" localSheetId="16">#REF!</definedName>
    <definedName name="咨询公司" localSheetId="16">#REF!</definedName>
    <definedName name="资产科目余额表" localSheetId="16">#REF!</definedName>
    <definedName name="资产项目CAS" localSheetId="16">#REF!</definedName>
    <definedName name="전" localSheetId="16">#REF!</definedName>
    <definedName name="주택사업본부" localSheetId="16">#REF!</definedName>
    <definedName name="철구사업본부" localSheetId="16">#REF!</definedName>
    <definedName name="_h1" localSheetId="16">[46]收入!$A$26</definedName>
    <definedName name="hxy" localSheetId="16">[47]XL4Poppy!$C$39</definedName>
    <definedName name="lll" localSheetId="16">[48]XL4Poppy!$C$39</definedName>
    <definedName name="_7h1_" localSheetId="16">[27]收入!$A$26</definedName>
    <definedName name="TechnovatorInternationalLimited_01206.HK" localSheetId="16">#REF!</definedName>
    <definedName name="固定资产折旧表2" localSheetId="16">[28]固定资产折旧表!$A$1:$L$71</definedName>
    <definedName name="交易" localSheetId="16">[29]公司名称及科目!$AS$2:$AS$14</definedName>
    <definedName name="唐山晶源裕丰电子股份有限公司" localSheetId="16">#REF!</definedName>
    <definedName name="唐山晶源裕丰电子股份有限公司_002049.SZ" localSheetId="16">#REF!</definedName>
    <definedName name="同方股份有限公司_600100.SH" localSheetId="16">#REF!</definedName>
    <definedName name="同方光电_香港_有限公司" localSheetId="16">#REF!</definedName>
    <definedName name="往来" localSheetId="16">[29]公司名称及科目!$AM$2:$AM$20</definedName>
    <definedName name="一级" localSheetId="16">[29]公司名称及科目!$A$2:$A$43</definedName>
  </definedNames>
  <calcPr calcId="144525"/>
</workbook>
</file>

<file path=xl/comments1.xml><?xml version="1.0" encoding="utf-8"?>
<comments xmlns="http://schemas.openxmlformats.org/spreadsheetml/2006/main">
  <authors>
    <author>chenjie</author>
  </authors>
  <commentList>
    <comment ref="AD5" authorId="0">
      <text>
        <r>
          <rPr>
            <b/>
            <sz val="9"/>
            <rFont val="宋体"/>
            <charset val="134"/>
          </rPr>
          <t>chenjie:</t>
        </r>
        <r>
          <rPr>
            <sz val="9"/>
            <rFont val="宋体"/>
            <charset val="134"/>
          </rPr>
          <t xml:space="preserve">
处于非正常状态的在建工程项目应在备注栏标注在建工程的施工状况，如：“停建1年、季节性停建”等</t>
        </r>
      </text>
    </comment>
  </commentList>
</comments>
</file>

<file path=xl/sharedStrings.xml><?xml version="1.0" encoding="utf-8"?>
<sst xmlns="http://schemas.openxmlformats.org/spreadsheetml/2006/main" count="1591" uniqueCount="983">
  <si>
    <t>索引页</t>
  </si>
  <si>
    <t>资 产 评 估 申 报 表</t>
  </si>
  <si>
    <t>企业填写以下内容</t>
  </si>
  <si>
    <t>被评估单位：</t>
  </si>
  <si>
    <t>中核龙原科技有限公司</t>
  </si>
  <si>
    <t>评估基准日：</t>
  </si>
  <si>
    <t>年</t>
  </si>
  <si>
    <t>1</t>
  </si>
  <si>
    <t>月</t>
  </si>
  <si>
    <t>31</t>
  </si>
  <si>
    <t>日</t>
  </si>
  <si>
    <t>被评估单位填表人：</t>
  </si>
  <si>
    <t>付强</t>
  </si>
  <si>
    <t>填表日期：</t>
  </si>
  <si>
    <t>2</t>
  </si>
  <si>
    <t>9</t>
  </si>
  <si>
    <t>评估机构填写以下内容</t>
  </si>
  <si>
    <t>项目负责人：</t>
  </si>
  <si>
    <t>芦红义</t>
  </si>
  <si>
    <t>签字注册资产评估师：</t>
  </si>
  <si>
    <t>流动资产评估人员：</t>
  </si>
  <si>
    <t>长期投资评估人员：</t>
  </si>
  <si>
    <r>
      <rPr>
        <sz val="11"/>
        <rFont val="宋体"/>
        <charset val="134"/>
      </rPr>
      <t>房</t>
    </r>
    <r>
      <rPr>
        <sz val="11"/>
        <rFont val="Times New Roman"/>
        <charset val="134"/>
      </rPr>
      <t xml:space="preserve">  </t>
    </r>
    <r>
      <rPr>
        <sz val="11"/>
        <rFont val="宋体"/>
        <charset val="134"/>
      </rPr>
      <t>屋</t>
    </r>
    <r>
      <rPr>
        <sz val="11"/>
        <rFont val="Times New Roman"/>
        <charset val="134"/>
      </rPr>
      <t xml:space="preserve">  </t>
    </r>
    <r>
      <rPr>
        <sz val="11"/>
        <rFont val="宋体"/>
        <charset val="134"/>
      </rPr>
      <t>类评估人员：</t>
    </r>
  </si>
  <si>
    <r>
      <rPr>
        <sz val="11"/>
        <rFont val="宋体"/>
        <charset val="134"/>
      </rPr>
      <t>设</t>
    </r>
    <r>
      <rPr>
        <sz val="11"/>
        <rFont val="Times New Roman"/>
        <charset val="134"/>
      </rPr>
      <t xml:space="preserve">  </t>
    </r>
    <r>
      <rPr>
        <sz val="11"/>
        <rFont val="宋体"/>
        <charset val="134"/>
      </rPr>
      <t>备</t>
    </r>
    <r>
      <rPr>
        <sz val="11"/>
        <rFont val="Times New Roman"/>
        <charset val="134"/>
      </rPr>
      <t xml:space="preserve">  </t>
    </r>
    <r>
      <rPr>
        <sz val="11"/>
        <rFont val="宋体"/>
        <charset val="134"/>
      </rPr>
      <t>类评估人员：</t>
    </r>
  </si>
  <si>
    <r>
      <rPr>
        <sz val="11"/>
        <rFont val="宋体"/>
        <charset val="134"/>
      </rPr>
      <t>土</t>
    </r>
    <r>
      <rPr>
        <sz val="11"/>
        <rFont val="Times New Roman"/>
        <charset val="134"/>
      </rPr>
      <t xml:space="preserve">        </t>
    </r>
    <r>
      <rPr>
        <sz val="11"/>
        <rFont val="宋体"/>
        <charset val="134"/>
      </rPr>
      <t>地评估人员：</t>
    </r>
  </si>
  <si>
    <t>其他无形评估人员：</t>
  </si>
  <si>
    <t>其他资产评估人员：</t>
  </si>
  <si>
    <r>
      <rPr>
        <sz val="11"/>
        <rFont val="宋体"/>
        <charset val="134"/>
      </rPr>
      <t>负</t>
    </r>
    <r>
      <rPr>
        <sz val="11"/>
        <rFont val="Times New Roman"/>
        <charset val="134"/>
      </rPr>
      <t xml:space="preserve">    </t>
    </r>
    <r>
      <rPr>
        <sz val="11"/>
        <rFont val="宋体"/>
        <charset val="134"/>
      </rPr>
      <t>债类评估人员：</t>
    </r>
  </si>
  <si>
    <t>资产评估申报表索引目录</t>
  </si>
  <si>
    <t>评估申报表封面</t>
  </si>
  <si>
    <t>评估申报表说明（填表前请先阅读）</t>
  </si>
  <si>
    <t>基本情况表</t>
  </si>
  <si>
    <t>企业原始报表</t>
  </si>
  <si>
    <t>审计后资产负债表</t>
  </si>
  <si>
    <t>汇总表</t>
  </si>
  <si>
    <t>分类汇总表</t>
  </si>
  <si>
    <t>资产类科目</t>
  </si>
  <si>
    <t>负债类科目</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</si>
  <si>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</si>
  <si>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</si>
  <si>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</si>
  <si>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</si>
  <si>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</si>
  <si>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</si>
  <si>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</si>
  <si>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</si>
  <si>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</si>
  <si>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</si>
  <si>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</si>
  <si>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</si>
  <si>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</si>
  <si>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</si>
  <si>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</si>
  <si>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预收款项</t>
  </si>
  <si>
    <t>衍生金融资产</t>
  </si>
  <si>
    <t>合同负债</t>
  </si>
  <si>
    <t>应收票据</t>
  </si>
  <si>
    <t>应付职工薪酬</t>
  </si>
  <si>
    <t>应收账款</t>
  </si>
  <si>
    <t>应交税费</t>
  </si>
  <si>
    <t>应收账款融资</t>
  </si>
  <si>
    <t>应付利息</t>
  </si>
  <si>
    <t>预付账款</t>
  </si>
  <si>
    <t>应付股利（应付利润）</t>
  </si>
  <si>
    <t>应收利息</t>
  </si>
  <si>
    <t>其他应付款</t>
  </si>
  <si>
    <t>应收股利</t>
  </si>
  <si>
    <t>持有待售负债</t>
  </si>
  <si>
    <t>其他应收款</t>
  </si>
  <si>
    <t>一年内到期的非流动负债</t>
  </si>
  <si>
    <t>存货</t>
  </si>
  <si>
    <t>原材料</t>
  </si>
  <si>
    <t>其他流动负债</t>
  </si>
  <si>
    <t>材料采购（在途物资）</t>
  </si>
  <si>
    <t>在库低值易耗品</t>
  </si>
  <si>
    <t>包装物</t>
  </si>
  <si>
    <t>非流动负债</t>
  </si>
  <si>
    <t>长期借款</t>
  </si>
  <si>
    <t>委托加工物资</t>
  </si>
  <si>
    <t>应付债券汇总</t>
  </si>
  <si>
    <t>产成品(库存商品)</t>
  </si>
  <si>
    <t>租赁负债</t>
  </si>
  <si>
    <t>开发产品</t>
  </si>
  <si>
    <t>长期应付款</t>
  </si>
  <si>
    <t>出租开发产品</t>
  </si>
  <si>
    <t>长期职工薪酬</t>
  </si>
  <si>
    <t>在产品</t>
  </si>
  <si>
    <t>预计负债</t>
  </si>
  <si>
    <t>开发成本</t>
  </si>
  <si>
    <t>递延收益</t>
  </si>
  <si>
    <t>分期收款发出商品</t>
  </si>
  <si>
    <t>递延所得税负债</t>
  </si>
  <si>
    <t>在用低值易耗品</t>
  </si>
  <si>
    <t>其他非流动负债</t>
  </si>
  <si>
    <t>委托代销商品</t>
  </si>
  <si>
    <t>受托代销商品</t>
  </si>
  <si>
    <t>未结算工程</t>
  </si>
  <si>
    <t>周转材料</t>
  </si>
  <si>
    <t>合同资产</t>
  </si>
  <si>
    <t>持有待售资产</t>
  </si>
  <si>
    <t>一年到期非流动资产</t>
  </si>
  <si>
    <t>其他流动资产</t>
  </si>
  <si>
    <t>债权投资</t>
  </si>
  <si>
    <t>其他债权投资</t>
  </si>
  <si>
    <t>长期应收款</t>
  </si>
  <si>
    <t>长期股权投资</t>
  </si>
  <si>
    <t>其他权益工具汇总表</t>
  </si>
  <si>
    <t xml:space="preserve"> 以摊余成本计量的金融资产</t>
  </si>
  <si>
    <t>以公允价值计量且其变动计入其他综合收益的金融资产</t>
  </si>
  <si>
    <t>以公允价值计量且其变动计入当期损益的金融资产</t>
  </si>
  <si>
    <t>其他非流动金融资产</t>
  </si>
  <si>
    <t>投资性房地产</t>
  </si>
  <si>
    <t>（房屋成本计量</t>
  </si>
  <si>
    <t>房屋公允价值计量</t>
  </si>
  <si>
    <t>土地成本计量</t>
  </si>
  <si>
    <t>土地公允价值计量）</t>
  </si>
  <si>
    <t>固定资产</t>
  </si>
  <si>
    <t>房屋建筑物</t>
  </si>
  <si>
    <t>构筑物及其他辅助设施</t>
  </si>
  <si>
    <t>管道及沟槽</t>
  </si>
  <si>
    <t>机器设备</t>
  </si>
  <si>
    <t>车辆</t>
  </si>
  <si>
    <t>电子设备</t>
  </si>
  <si>
    <t>非流动资产</t>
  </si>
  <si>
    <t>土地</t>
  </si>
  <si>
    <t>固定资产清理</t>
  </si>
  <si>
    <t>在建工程</t>
  </si>
  <si>
    <t>在建工程-土建工程</t>
  </si>
  <si>
    <t>在建工程-设备安装工程</t>
  </si>
  <si>
    <t>工程物资</t>
  </si>
  <si>
    <t>生产性生物资产</t>
  </si>
  <si>
    <t>油气资产</t>
  </si>
  <si>
    <t>使用权资产</t>
  </si>
  <si>
    <t>无形资产</t>
  </si>
  <si>
    <t>土地使用权</t>
  </si>
  <si>
    <t>矿业权</t>
  </si>
  <si>
    <t>开发支出</t>
  </si>
  <si>
    <t>其他无形资产</t>
  </si>
  <si>
    <t>商誉</t>
  </si>
  <si>
    <t>长期待摊费用</t>
  </si>
  <si>
    <t>递延所得税资产</t>
  </si>
  <si>
    <t>其他非流动资产</t>
  </si>
  <si>
    <t>其他长期资产</t>
  </si>
  <si>
    <t>临时设施</t>
  </si>
  <si>
    <t>特准储备物资</t>
  </si>
  <si>
    <t>评估申报表填表说明</t>
  </si>
  <si>
    <t>返回索引页</t>
  </si>
  <si>
    <r>
      <rPr>
        <b/>
        <sz val="12"/>
        <rFont val="Times New Roman"/>
        <charset val="134"/>
      </rPr>
      <t>1</t>
    </r>
    <r>
      <rPr>
        <b/>
        <sz val="12"/>
        <rFont val="宋体"/>
        <charset val="134"/>
      </rPr>
      <t>、</t>
    </r>
  </si>
  <si>
    <t>本工作簿用于资产评估委托方或资产占有方对评估基准日下的委估资产及负债的账面价值的申报；</t>
  </si>
  <si>
    <t>请贵单位填表人员按要求对申报明细表中“审计前账面价值”一栏(含本栏)左方所有空白栏应完全填列，表中不得缺项或空白；</t>
  </si>
  <si>
    <t>（此外，应收账款、其他应收款还需要填写账龄分析内容）；</t>
  </si>
  <si>
    <r>
      <rPr>
        <b/>
        <sz val="12"/>
        <rFont val="Times New Roman"/>
        <charset val="134"/>
      </rPr>
      <t>2</t>
    </r>
    <r>
      <rPr>
        <b/>
        <sz val="12"/>
        <rFont val="宋体"/>
        <charset val="134"/>
      </rPr>
      <t>、</t>
    </r>
  </si>
  <si>
    <t>此表各科目明细的合计数，应与本次资产评估范围内的资产评估基准日的资产负债表的数据相符；</t>
  </si>
  <si>
    <r>
      <rPr>
        <b/>
        <sz val="12"/>
        <rFont val="Times New Roman"/>
        <charset val="134"/>
      </rPr>
      <t>3、</t>
    </r>
  </si>
  <si>
    <t>本套明细表公式均由计算机自动生成，请不要擅自更改公式，对填报过程中出现的问题应及时与评估人员进行沟通，待统一协商后解决；</t>
  </si>
  <si>
    <r>
      <rPr>
        <b/>
        <sz val="12"/>
        <rFont val="Times New Roman"/>
        <charset val="134"/>
      </rPr>
      <t>4</t>
    </r>
    <r>
      <rPr>
        <b/>
        <sz val="12"/>
        <rFont val="宋体"/>
        <charset val="134"/>
      </rPr>
      <t>、</t>
    </r>
  </si>
  <si>
    <t>每类资产仅用1个sheet表格。如果表格现有行数不够，即资产明细项目多于标准表格的行数时，可在电子表中间直接插入行；</t>
  </si>
  <si>
    <t>注意：不要在第一行和合计行插入行！</t>
  </si>
  <si>
    <t xml:space="preserve">     不适用的工作表可以隐藏，但不可删除！</t>
  </si>
  <si>
    <t xml:space="preserve">     工作表标签不能更改！</t>
  </si>
  <si>
    <r>
      <rPr>
        <b/>
        <sz val="12"/>
        <rFont val="Times New Roman"/>
        <charset val="134"/>
      </rPr>
      <t>5</t>
    </r>
    <r>
      <rPr>
        <b/>
        <sz val="12"/>
        <rFont val="宋体"/>
        <charset val="134"/>
      </rPr>
      <t>、</t>
    </r>
  </si>
  <si>
    <t>如有债权、债务性资产的未达、坏账及实物性资产的毁损、报废等的项目应在其备注中说明；</t>
  </si>
  <si>
    <r>
      <rPr>
        <b/>
        <sz val="12"/>
        <rFont val="Times New Roman"/>
        <charset val="134"/>
      </rPr>
      <t>6</t>
    </r>
    <r>
      <rPr>
        <b/>
        <sz val="12"/>
        <rFont val="宋体"/>
        <charset val="134"/>
      </rPr>
      <t>、</t>
    </r>
  </si>
  <si>
    <t>除特殊要求外（利率精确到四位小数；数量、笔数等精确到个位即可），评估明细表中全部数值需要精确到小数点后两位;</t>
  </si>
  <si>
    <r>
      <rPr>
        <b/>
        <sz val="12"/>
        <rFont val="Times New Roman"/>
        <charset val="134"/>
      </rPr>
      <t>7、</t>
    </r>
  </si>
  <si>
    <t>所有的资产评估明细表，合计栏内为该科目的本外币合计金额，以“人民币元”为单位；</t>
  </si>
  <si>
    <r>
      <rPr>
        <b/>
        <sz val="12"/>
        <rFont val="Times New Roman"/>
        <charset val="134"/>
      </rPr>
      <t>8、</t>
    </r>
  </si>
  <si>
    <r>
      <rPr>
        <sz val="12"/>
        <rFont val="仿宋_GB2312"/>
        <charset val="134"/>
      </rPr>
      <t>明细表中如有日期档，除各明细表中有具体要求外，其格式应为</t>
    </r>
    <r>
      <rPr>
        <sz val="12"/>
        <rFont val="Times New Roman"/>
        <charset val="134"/>
      </rPr>
      <t>“XXXX-XX”</t>
    </r>
    <r>
      <rPr>
        <sz val="12"/>
        <rFont val="仿宋_GB2312"/>
        <charset val="134"/>
      </rPr>
      <t>；</t>
    </r>
  </si>
  <si>
    <r>
      <rPr>
        <sz val="12"/>
        <rFont val="Times New Roman"/>
        <charset val="134"/>
      </rPr>
      <t xml:space="preserve">    </t>
    </r>
    <r>
      <rPr>
        <sz val="12"/>
        <rFont val="仿宋_GB2312"/>
        <charset val="134"/>
      </rPr>
      <t>例：</t>
    </r>
    <r>
      <rPr>
        <sz val="12"/>
        <rFont val="宋体"/>
        <charset val="134"/>
      </rPr>
      <t>“</t>
    </r>
    <r>
      <rPr>
        <sz val="12"/>
        <rFont val="Times New Roman"/>
        <charset val="134"/>
      </rPr>
      <t>2020</t>
    </r>
    <r>
      <rPr>
        <sz val="12"/>
        <rFont val="仿宋_GB2312"/>
        <charset val="134"/>
      </rPr>
      <t>年</t>
    </r>
    <r>
      <rPr>
        <sz val="12"/>
        <rFont val="Times New Roman"/>
        <charset val="134"/>
      </rPr>
      <t>2</t>
    </r>
    <r>
      <rPr>
        <sz val="12"/>
        <rFont val="仿宋_GB2312"/>
        <charset val="134"/>
      </rPr>
      <t>月</t>
    </r>
    <r>
      <rPr>
        <sz val="12"/>
        <rFont val="Times New Roman"/>
        <charset val="134"/>
      </rPr>
      <t>1</t>
    </r>
    <r>
      <rPr>
        <sz val="12"/>
        <rFont val="仿宋_GB2312"/>
        <charset val="134"/>
      </rPr>
      <t>日</t>
    </r>
    <r>
      <rPr>
        <sz val="12"/>
        <rFont val="宋体"/>
        <charset val="134"/>
      </rPr>
      <t>”</t>
    </r>
    <r>
      <rPr>
        <sz val="12"/>
        <rFont val="仿宋_GB2312"/>
        <charset val="134"/>
      </rPr>
      <t>应填为</t>
    </r>
    <r>
      <rPr>
        <sz val="12"/>
        <rFont val="宋体"/>
        <charset val="134"/>
      </rPr>
      <t>“</t>
    </r>
    <r>
      <rPr>
        <sz val="12"/>
        <rFont val="Times New Roman"/>
        <charset val="134"/>
      </rPr>
      <t>2020-02”</t>
    </r>
  </si>
  <si>
    <r>
      <rPr>
        <sz val="12"/>
        <rFont val="仿宋_GB2312"/>
        <charset val="134"/>
      </rPr>
      <t>如无法确定具体月份，请将月份填为</t>
    </r>
    <r>
      <rPr>
        <sz val="12"/>
        <rFont val="Times New Roman"/>
        <charset val="134"/>
      </rPr>
      <t>01</t>
    </r>
    <r>
      <rPr>
        <sz val="12"/>
        <rFont val="仿宋_GB2312"/>
        <charset val="134"/>
      </rPr>
      <t>月；</t>
    </r>
  </si>
  <si>
    <r>
      <rPr>
        <sz val="12"/>
        <rFont val="Times New Roman"/>
        <charset val="134"/>
      </rPr>
      <t xml:space="preserve">    </t>
    </r>
    <r>
      <rPr>
        <sz val="12"/>
        <rFont val="仿宋_GB2312"/>
        <charset val="134"/>
      </rPr>
      <t>例：</t>
    </r>
    <r>
      <rPr>
        <sz val="12"/>
        <rFont val="宋体"/>
        <charset val="134"/>
      </rPr>
      <t>“</t>
    </r>
    <r>
      <rPr>
        <sz val="12"/>
        <rFont val="Times New Roman"/>
        <charset val="134"/>
      </rPr>
      <t>2020</t>
    </r>
    <r>
      <rPr>
        <sz val="12"/>
        <rFont val="仿宋_GB2312"/>
        <charset val="134"/>
      </rPr>
      <t>年</t>
    </r>
    <r>
      <rPr>
        <sz val="12"/>
        <rFont val="宋体"/>
        <charset val="134"/>
      </rPr>
      <t>”</t>
    </r>
    <r>
      <rPr>
        <sz val="12"/>
        <rFont val="仿宋_GB2312"/>
        <charset val="134"/>
      </rPr>
      <t>应填为</t>
    </r>
    <r>
      <rPr>
        <sz val="12"/>
        <rFont val="宋体"/>
        <charset val="134"/>
      </rPr>
      <t>“</t>
    </r>
    <r>
      <rPr>
        <sz val="12"/>
        <rFont val="Times New Roman"/>
        <charset val="134"/>
      </rPr>
      <t>2020-01”</t>
    </r>
  </si>
  <si>
    <t>如为累计发生的业务，请将发生日期填为最后一笔业务的发生日期；</t>
  </si>
  <si>
    <r>
      <rPr>
        <b/>
        <sz val="12"/>
        <rFont val="Times New Roman"/>
        <charset val="134"/>
      </rPr>
      <t>9</t>
    </r>
    <r>
      <rPr>
        <b/>
        <sz val="12"/>
        <rFont val="宋体"/>
        <charset val="134"/>
      </rPr>
      <t>、</t>
    </r>
  </si>
  <si>
    <r>
      <rPr>
        <sz val="12"/>
        <rFont val="仿宋_GB2312"/>
        <charset val="134"/>
      </rPr>
      <t>填表人可通过</t>
    </r>
    <r>
      <rPr>
        <sz val="12"/>
        <rFont val="Times New Roman"/>
        <charset val="134"/>
      </rPr>
      <t>“</t>
    </r>
    <r>
      <rPr>
        <sz val="12"/>
        <rFont val="仿宋_GB2312"/>
        <charset val="134"/>
      </rPr>
      <t>资产评估申报表索引目录</t>
    </r>
    <r>
      <rPr>
        <sz val="12"/>
        <rFont val="Times New Roman"/>
        <charset val="134"/>
      </rPr>
      <t>”</t>
    </r>
    <r>
      <rPr>
        <sz val="12"/>
        <rFont val="仿宋_GB2312"/>
        <charset val="134"/>
      </rPr>
      <t>来选择要查看或修改的科目</t>
    </r>
    <r>
      <rPr>
        <sz val="12"/>
        <rFont val="Times New Roman"/>
        <charset val="134"/>
      </rPr>
      <t>,</t>
    </r>
    <r>
      <rPr>
        <sz val="12"/>
        <rFont val="仿宋_GB2312"/>
        <charset val="134"/>
      </rPr>
      <t>通过</t>
    </r>
    <r>
      <rPr>
        <sz val="12"/>
        <rFont val="Times New Roman"/>
        <charset val="134"/>
      </rPr>
      <t>“</t>
    </r>
    <r>
      <rPr>
        <sz val="12"/>
        <rFont val="仿宋_GB2312"/>
        <charset val="134"/>
      </rPr>
      <t>返回索引页</t>
    </r>
    <r>
      <rPr>
        <sz val="12"/>
        <rFont val="Times New Roman"/>
        <charset val="134"/>
      </rPr>
      <t>”</t>
    </r>
    <r>
      <rPr>
        <sz val="12"/>
        <rFont val="仿宋_GB2312"/>
        <charset val="134"/>
      </rPr>
      <t>按纽可返回</t>
    </r>
    <r>
      <rPr>
        <sz val="12"/>
        <rFont val="Times New Roman"/>
        <charset val="134"/>
      </rPr>
      <t>“</t>
    </r>
    <r>
      <rPr>
        <sz val="12"/>
        <rFont val="仿宋_GB2312"/>
        <charset val="134"/>
      </rPr>
      <t>选择目录</t>
    </r>
    <r>
      <rPr>
        <sz val="12"/>
        <rFont val="Times New Roman"/>
        <charset val="134"/>
      </rPr>
      <t>”</t>
    </r>
  </si>
  <si>
    <r>
      <rPr>
        <b/>
        <sz val="12"/>
        <rFont val="Times New Roman"/>
        <charset val="134"/>
      </rPr>
      <t>10</t>
    </r>
    <r>
      <rPr>
        <b/>
        <sz val="12"/>
        <rFont val="宋体"/>
        <charset val="134"/>
      </rPr>
      <t>、</t>
    </r>
  </si>
  <si>
    <r>
      <rPr>
        <sz val="12"/>
        <rFont val="仿宋_GB2312"/>
        <charset val="134"/>
      </rPr>
      <t>填表人可通过点击各汇总表中的</t>
    </r>
    <r>
      <rPr>
        <sz val="12"/>
        <rFont val="Times New Roman"/>
        <charset val="134"/>
      </rPr>
      <t>“</t>
    </r>
    <r>
      <rPr>
        <sz val="12"/>
        <rFont val="仿宋_GB2312"/>
        <charset val="134"/>
      </rPr>
      <t>科目名称</t>
    </r>
    <r>
      <rPr>
        <sz val="12"/>
        <rFont val="Times New Roman"/>
        <charset val="134"/>
      </rPr>
      <t>”</t>
    </r>
    <r>
      <rPr>
        <sz val="12"/>
        <rFont val="仿宋_GB2312"/>
        <charset val="134"/>
      </rPr>
      <t>进入各明细表，再通过点击各工作表左上角的</t>
    </r>
    <r>
      <rPr>
        <sz val="12"/>
        <rFont val="Times New Roman"/>
        <charset val="134"/>
      </rPr>
      <t>“</t>
    </r>
    <r>
      <rPr>
        <sz val="12"/>
        <rFont val="仿宋_GB2312"/>
        <charset val="134"/>
      </rPr>
      <t>返回</t>
    </r>
    <r>
      <rPr>
        <sz val="12"/>
        <rFont val="Times New Roman"/>
        <charset val="134"/>
      </rPr>
      <t>”</t>
    </r>
    <r>
      <rPr>
        <sz val="12"/>
        <rFont val="仿宋_GB2312"/>
        <charset val="134"/>
      </rPr>
      <t>来返回上一级汇总表。</t>
    </r>
  </si>
  <si>
    <t>注：</t>
  </si>
  <si>
    <t>除以上要求企业填写的或按具体情况评估人员另作要求填写的栏目或项外，企业不应对此套表的其它部分作任何修改变动，谢谢合作！</t>
  </si>
  <si>
    <t>企业填写以下内容:</t>
  </si>
  <si>
    <t>金额单位：人民币元</t>
  </si>
  <si>
    <r>
      <rPr>
        <b/>
        <sz val="10"/>
        <rFont val="宋体"/>
        <charset val="134"/>
      </rPr>
      <t>被评估单位名称</t>
    </r>
    <r>
      <rPr>
        <b/>
        <sz val="10"/>
        <rFont val="Times New Roman"/>
        <charset val="134"/>
      </rPr>
      <t>:</t>
    </r>
  </si>
  <si>
    <t>中文</t>
  </si>
  <si>
    <t>法定代表人</t>
  </si>
  <si>
    <t>手机</t>
  </si>
  <si>
    <t>英文</t>
  </si>
  <si>
    <t>法定地址</t>
  </si>
  <si>
    <t>邮政编码</t>
  </si>
  <si>
    <t>总经理</t>
  </si>
  <si>
    <t>办公地址</t>
  </si>
  <si>
    <t>财务负责人</t>
  </si>
  <si>
    <t>办公电话</t>
  </si>
  <si>
    <t>传真</t>
  </si>
  <si>
    <t>E-mail</t>
  </si>
  <si>
    <t>项目联系人</t>
  </si>
  <si>
    <t>经营范围</t>
  </si>
  <si>
    <t>注册日期</t>
  </si>
  <si>
    <t>经营期限</t>
  </si>
  <si>
    <t>经济性质</t>
  </si>
  <si>
    <t>总资产额</t>
  </si>
  <si>
    <t>营业收入</t>
  </si>
  <si>
    <t>主管工商机关</t>
  </si>
  <si>
    <t>营业执照号码</t>
  </si>
  <si>
    <t>所属行业</t>
  </si>
  <si>
    <t>净资产额</t>
  </si>
  <si>
    <t>税后利润</t>
  </si>
  <si>
    <t>主管税务机关</t>
  </si>
  <si>
    <t>批准机关及证书号码</t>
  </si>
  <si>
    <t>开业日期</t>
  </si>
  <si>
    <t>休假日</t>
  </si>
  <si>
    <t>财务结账日</t>
  </si>
  <si>
    <t>执行会计制度</t>
  </si>
  <si>
    <t>前五名投资者（股东）名称</t>
  </si>
  <si>
    <t>注册资本</t>
  </si>
  <si>
    <t>实收资本</t>
  </si>
  <si>
    <t>金额</t>
  </si>
  <si>
    <t>出资比例</t>
  </si>
  <si>
    <t>合计</t>
  </si>
  <si>
    <t>主要长期投资单位（或异地分支机构）名称</t>
  </si>
  <si>
    <t>地址</t>
  </si>
  <si>
    <t>注册资金</t>
  </si>
  <si>
    <t>持股比例</t>
  </si>
  <si>
    <t>核算方式</t>
  </si>
  <si>
    <t>前注册会计师审计结论</t>
  </si>
  <si>
    <t>前评估情况</t>
  </si>
  <si>
    <t>评估机构填写以下内容:</t>
  </si>
  <si>
    <t>委托项目</t>
  </si>
  <si>
    <t>类别</t>
  </si>
  <si>
    <t>项目编号</t>
  </si>
  <si>
    <t>作业日期</t>
  </si>
  <si>
    <t>目的</t>
  </si>
  <si>
    <t>报告编号</t>
  </si>
  <si>
    <r>
      <rPr>
        <b/>
        <sz val="10"/>
        <rFont val="宋体"/>
        <charset val="134"/>
      </rPr>
      <t>填表日期</t>
    </r>
  </si>
  <si>
    <t>范围</t>
  </si>
  <si>
    <t>法定代表人：</t>
  </si>
  <si>
    <t>张宏新</t>
  </si>
  <si>
    <t>评估机构：</t>
  </si>
  <si>
    <t>中资资产评估有限公司</t>
  </si>
  <si>
    <t>设备</t>
  </si>
  <si>
    <t>房屋</t>
  </si>
  <si>
    <r>
      <rPr>
        <b/>
        <sz val="10"/>
        <rFont val="宋体"/>
        <charset val="134"/>
      </rPr>
      <t>资产占有单位填表人</t>
    </r>
    <r>
      <rPr>
        <b/>
        <sz val="10"/>
        <rFont val="Times New Roman"/>
        <charset val="134"/>
      </rPr>
      <t>:</t>
    </r>
  </si>
  <si>
    <r>
      <rPr>
        <b/>
        <sz val="10"/>
        <rFont val="宋体"/>
        <charset val="134"/>
      </rPr>
      <t>评估人员</t>
    </r>
    <r>
      <rPr>
        <b/>
        <sz val="10"/>
        <rFont val="Times New Roman"/>
        <charset val="134"/>
      </rPr>
      <t>:</t>
    </r>
  </si>
  <si>
    <t>资产负债表（企业原始报表）</t>
  </si>
  <si>
    <t>资产</t>
  </si>
  <si>
    <t>序号</t>
  </si>
  <si>
    <t>期初数</t>
  </si>
  <si>
    <t>期末数</t>
  </si>
  <si>
    <t>备注</t>
  </si>
  <si>
    <t>负债及所有者权益</t>
  </si>
  <si>
    <t>流动资产：</t>
  </si>
  <si>
    <t>流动负债：</t>
  </si>
  <si>
    <t>应收款项融资</t>
  </si>
  <si>
    <t>预付款项</t>
  </si>
  <si>
    <t>一年内到期的非流动资产</t>
  </si>
  <si>
    <t>流动资产合计</t>
  </si>
  <si>
    <t>流动负债合计</t>
  </si>
  <si>
    <t>非流动资产：</t>
  </si>
  <si>
    <t>非流动负债：</t>
  </si>
  <si>
    <t xml:space="preserve">  债权投资</t>
  </si>
  <si>
    <t xml:space="preserve">  其他债权投资</t>
  </si>
  <si>
    <t>应付债券</t>
  </si>
  <si>
    <t>其他权益工具投资</t>
  </si>
  <si>
    <t>长期应付职工薪酬</t>
  </si>
  <si>
    <t>非流动负债合计</t>
  </si>
  <si>
    <t>负债合计</t>
  </si>
  <si>
    <t>所有者权益：</t>
  </si>
  <si>
    <t>其他权益工具</t>
  </si>
  <si>
    <t>其中：优先股</t>
  </si>
  <si>
    <t xml:space="preserve">      永续债</t>
  </si>
  <si>
    <t>资本公积</t>
  </si>
  <si>
    <t>减：库存股</t>
  </si>
  <si>
    <t>其他综合收益</t>
  </si>
  <si>
    <t>专项储备</t>
  </si>
  <si>
    <t>盈余公积</t>
  </si>
  <si>
    <t>未分配利润</t>
  </si>
  <si>
    <t>归属于母公司所有者权益（或股东权益）合计</t>
  </si>
  <si>
    <t>少数股东权益</t>
  </si>
  <si>
    <t>所有者权益合计</t>
  </si>
  <si>
    <t>非流动资产合计</t>
  </si>
  <si>
    <t>资产总计</t>
  </si>
  <si>
    <t>负债及所有者权益合计</t>
  </si>
  <si>
    <t>与总资产相差</t>
  </si>
  <si>
    <r>
      <rPr>
        <sz val="9"/>
        <rFont val="宋体"/>
        <charset val="134"/>
      </rPr>
      <t>填表人：</t>
    </r>
    <r>
      <rPr>
        <sz val="9"/>
        <rFont val="Arial Narrow"/>
        <charset val="134"/>
      </rPr>
      <t xml:space="preserve"> </t>
    </r>
  </si>
  <si>
    <t>财务主管：</t>
  </si>
  <si>
    <t>负责人：</t>
  </si>
  <si>
    <t>资产负债表（审计后）</t>
  </si>
  <si>
    <t>应收票据及应收账款</t>
  </si>
  <si>
    <r>
      <rPr>
        <b/>
        <sz val="14"/>
        <rFont val="宋体"/>
        <charset val="134"/>
      </rPr>
      <t>资产评估委托方或被评估单位提供资料的清单</t>
    </r>
    <r>
      <rPr>
        <b/>
        <sz val="10"/>
        <rFont val="宋体"/>
        <charset val="134"/>
      </rPr>
      <t>　　　</t>
    </r>
    <r>
      <rPr>
        <sz val="10"/>
        <rFont val="宋体"/>
        <charset val="134"/>
      </rPr>
      <t>索引号：</t>
    </r>
    <r>
      <rPr>
        <sz val="10"/>
        <rFont val="Times New Roman"/>
        <charset val="134"/>
      </rPr>
      <t>G-10</t>
    </r>
  </si>
  <si>
    <r>
      <rPr>
        <sz val="10"/>
        <color rgb="FF00D200"/>
        <rFont val="宋体"/>
        <charset val="134"/>
      </rPr>
      <t>本表源自《档案目录》文件</t>
    </r>
  </si>
  <si>
    <r>
      <rPr>
        <sz val="10"/>
        <rFont val="宋体"/>
        <charset val="134"/>
      </rPr>
      <t>序号</t>
    </r>
  </si>
  <si>
    <r>
      <rPr>
        <sz val="10"/>
        <rFont val="宋体"/>
        <charset val="134"/>
      </rPr>
      <t>资　料　名　称</t>
    </r>
  </si>
  <si>
    <r>
      <rPr>
        <sz val="10"/>
        <rFont val="宋体"/>
        <charset val="134"/>
      </rPr>
      <t>需要提供
（日期）</t>
    </r>
  </si>
  <si>
    <r>
      <rPr>
        <sz val="10"/>
        <rFont val="宋体"/>
        <charset val="134"/>
      </rPr>
      <t>已提供
（日期）</t>
    </r>
  </si>
  <si>
    <r>
      <rPr>
        <sz val="10"/>
        <rFont val="宋体"/>
        <charset val="134"/>
      </rPr>
      <t>备注</t>
    </r>
  </si>
  <si>
    <r>
      <rPr>
        <sz val="11"/>
        <rFont val="宋体"/>
        <charset val="134"/>
      </rPr>
      <t>列标</t>
    </r>
  </si>
  <si>
    <r>
      <rPr>
        <sz val="10"/>
        <rFont val="宋体"/>
        <charset val="134"/>
      </rPr>
      <t>项目是否需要（</t>
    </r>
    <r>
      <rPr>
        <sz val="10"/>
        <rFont val="Times New Roman"/>
        <charset val="134"/>
      </rPr>
      <t>1</t>
    </r>
    <r>
      <rPr>
        <sz val="10"/>
        <rFont val="宋体"/>
        <charset val="134"/>
      </rPr>
      <t>：需要）</t>
    </r>
  </si>
  <si>
    <r>
      <rPr>
        <sz val="10"/>
        <rFont val="宋体"/>
        <charset val="134"/>
      </rPr>
      <t>√</t>
    </r>
  </si>
  <si>
    <r>
      <rPr>
        <sz val="10"/>
        <color rgb="FF00D200"/>
        <rFont val="宋体"/>
        <charset val="134"/>
      </rPr>
      <t>可直接打印收档，不必复制。</t>
    </r>
  </si>
  <si>
    <r>
      <rPr>
        <b/>
        <sz val="10"/>
        <rFont val="宋体"/>
        <charset val="134"/>
      </rPr>
      <t>一</t>
    </r>
  </si>
  <si>
    <r>
      <rPr>
        <b/>
        <sz val="10"/>
        <rFont val="宋体"/>
        <charset val="134"/>
      </rPr>
      <t>企业基本情况</t>
    </r>
  </si>
  <si>
    <r>
      <rPr>
        <sz val="10"/>
        <rFont val="宋体"/>
        <charset val="134"/>
      </rPr>
      <t>委托方企业法人营业执照</t>
    </r>
  </si>
  <si>
    <r>
      <rPr>
        <sz val="10"/>
        <rFont val="宋体"/>
        <charset val="134"/>
      </rPr>
      <t>被评估单位企业法人营业执照、税务登记证</t>
    </r>
  </si>
  <si>
    <r>
      <rPr>
        <sz val="10"/>
        <rFont val="宋体"/>
        <charset val="134"/>
      </rPr>
      <t>被评估单位国有资产产权登记证</t>
    </r>
  </si>
  <si>
    <r>
      <rPr>
        <sz val="10"/>
        <rFont val="宋体"/>
        <charset val="134"/>
      </rPr>
      <t>适合国资企业</t>
    </r>
  </si>
  <si>
    <r>
      <rPr>
        <sz val="10"/>
        <rFont val="宋体"/>
        <charset val="134"/>
      </rPr>
      <t>被评估单位的合同、章程、协议、验资报告</t>
    </r>
  </si>
  <si>
    <r>
      <rPr>
        <sz val="10"/>
        <rFont val="宋体"/>
        <charset val="134"/>
      </rPr>
      <t>被评估单位经营历史沿革以及目前的经营特点</t>
    </r>
  </si>
  <si>
    <r>
      <rPr>
        <sz val="10"/>
        <rFont val="宋体"/>
        <charset val="134"/>
      </rPr>
      <t>被评估单位股东构成及持有的股份、以及对于公司决策的影响</t>
    </r>
  </si>
  <si>
    <r>
      <rPr>
        <sz val="10"/>
        <rFont val="宋体"/>
        <charset val="134"/>
      </rPr>
      <t>被评估单位发生的实际和计划中的股权变动事宜，包括股权数量、变动形式（第三方购买、内部变动、赠与等）、转让价格、价格确定的方式（协商、评估等）、以及其他与转让有关的特殊背景资料</t>
    </r>
  </si>
  <si>
    <r>
      <rPr>
        <sz val="10"/>
        <rFont val="宋体"/>
        <charset val="134"/>
      </rPr>
      <t>被评估单位下属机构的简况和框架图</t>
    </r>
  </si>
  <si>
    <r>
      <rPr>
        <sz val="10"/>
        <rFont val="宋体"/>
        <charset val="134"/>
      </rPr>
      <t>被评估单位的各类资质证书、采矿许可证、进出口许可证、专营权许可证</t>
    </r>
  </si>
  <si>
    <r>
      <rPr>
        <sz val="10"/>
        <rFont val="宋体"/>
        <charset val="134"/>
      </rPr>
      <t>被评估单位可行性研究报告、初步设计报告书</t>
    </r>
  </si>
  <si>
    <r>
      <rPr>
        <sz val="10"/>
        <rFont val="宋体"/>
        <charset val="134"/>
      </rPr>
      <t>被评估单位总平面图</t>
    </r>
  </si>
  <si>
    <r>
      <rPr>
        <sz val="10"/>
        <rFont val="宋体"/>
        <charset val="134"/>
      </rPr>
      <t>被评估单位生产工艺流程图</t>
    </r>
  </si>
  <si>
    <r>
      <rPr>
        <sz val="10"/>
        <rFont val="宋体"/>
        <charset val="134"/>
      </rPr>
      <t>被评估资产中有关抵押、担保的合同、协议</t>
    </r>
  </si>
  <si>
    <r>
      <rPr>
        <sz val="10"/>
        <rFont val="宋体"/>
        <charset val="134"/>
      </rPr>
      <t>被评估资产中有关的融资、租赁凭证及合同</t>
    </r>
  </si>
  <si>
    <r>
      <rPr>
        <sz val="10"/>
        <rFont val="宋体"/>
        <charset val="134"/>
      </rPr>
      <t>被评估资产中已抵押、扣押、封存的车辆、机器设备、房屋、土地等相关资料</t>
    </r>
  </si>
  <si>
    <r>
      <rPr>
        <sz val="10"/>
        <rFont val="宋体"/>
        <charset val="134"/>
      </rPr>
      <t>被评估单位保险合同</t>
    </r>
  </si>
  <si>
    <r>
      <rPr>
        <sz val="10"/>
        <color indexed="8"/>
        <rFont val="宋体"/>
        <charset val="134"/>
      </rPr>
      <t>与被评估单位的经营产品、提供服务有关的新闻报道或荣誉证书</t>
    </r>
  </si>
  <si>
    <r>
      <rPr>
        <sz val="10"/>
        <color indexed="8"/>
        <rFont val="宋体"/>
        <charset val="134"/>
      </rPr>
      <t>其他</t>
    </r>
  </si>
  <si>
    <r>
      <rPr>
        <b/>
        <sz val="10"/>
        <rFont val="宋体"/>
        <charset val="134"/>
      </rPr>
      <t>二</t>
    </r>
  </si>
  <si>
    <r>
      <rPr>
        <b/>
        <sz val="10"/>
        <rFont val="宋体"/>
        <charset val="134"/>
      </rPr>
      <t>针对本次评估项目的具体资料</t>
    </r>
  </si>
  <si>
    <r>
      <rPr>
        <sz val="10"/>
        <rFont val="宋体"/>
        <charset val="134"/>
      </rPr>
      <t>与评估目的相对应的经济行为文件及上级批准文件；股东大会、董事会决议或合作协议等</t>
    </r>
  </si>
  <si>
    <r>
      <rPr>
        <sz val="10"/>
        <rFont val="宋体"/>
        <charset val="134"/>
      </rPr>
      <t>董事会的决议和批准文件</t>
    </r>
  </si>
  <si>
    <r>
      <rPr>
        <sz val="10"/>
        <rFont val="宋体"/>
        <charset val="134"/>
      </rPr>
      <t>资产重组方案、土地处置方案</t>
    </r>
  </si>
  <si>
    <r>
      <rPr>
        <sz val="10"/>
        <rFont val="宋体"/>
        <charset val="134"/>
      </rPr>
      <t>关于进行资产评估有关事项的说明（具体内容详见样本）</t>
    </r>
  </si>
  <si>
    <r>
      <rPr>
        <sz val="10"/>
        <rFont val="宋体"/>
        <charset val="134"/>
      </rPr>
      <t>委托方及被评估单位的有关资产评估的承诺函</t>
    </r>
  </si>
  <si>
    <r>
      <rPr>
        <sz val="10"/>
        <rFont val="宋体"/>
        <charset val="134"/>
      </rPr>
      <t>被评估单位各类资产及负债的清查评估申报表</t>
    </r>
  </si>
  <si>
    <r>
      <rPr>
        <sz val="10"/>
        <rFont val="宋体"/>
        <charset val="134"/>
      </rPr>
      <t>委托方以外的其他评估报告使用者的说明，包括使用者名称，在本次经济行为中所处的地位</t>
    </r>
  </si>
  <si>
    <r>
      <rPr>
        <sz val="10"/>
        <rFont val="宋体"/>
        <charset val="134"/>
      </rPr>
      <t>其他</t>
    </r>
  </si>
  <si>
    <r>
      <rPr>
        <b/>
        <sz val="10"/>
        <rFont val="宋体"/>
        <charset val="134"/>
      </rPr>
      <t>三</t>
    </r>
  </si>
  <si>
    <r>
      <rPr>
        <b/>
        <sz val="10"/>
        <rFont val="宋体"/>
        <charset val="134"/>
      </rPr>
      <t>被评估单位财务资料</t>
    </r>
  </si>
  <si>
    <r>
      <rPr>
        <sz val="10"/>
        <color indexed="8"/>
        <rFont val="宋体"/>
        <charset val="134"/>
      </rPr>
      <t>目前所实行的主要财务、会计制度，尤其是固定资产的计价和折旧方法、无形资产和递延资产摊销政策、存货的计价方法</t>
    </r>
  </si>
  <si>
    <r>
      <rPr>
        <sz val="10"/>
        <color indexed="8"/>
        <rFont val="宋体"/>
        <charset val="134"/>
      </rPr>
      <t>目前所执行的税收政策，包括：
（</t>
    </r>
    <r>
      <rPr>
        <sz val="10"/>
        <color indexed="8"/>
        <rFont val="Times New Roman"/>
        <charset val="134"/>
      </rPr>
      <t>1</t>
    </r>
    <r>
      <rPr>
        <sz val="10"/>
        <color indexed="8"/>
        <rFont val="宋体"/>
        <charset val="134"/>
      </rPr>
      <t>）资产方面的税收政策，如进口设备的关税、增值税等
（</t>
    </r>
    <r>
      <rPr>
        <sz val="10"/>
        <color indexed="8"/>
        <rFont val="Times New Roman"/>
        <charset val="134"/>
      </rPr>
      <t>2</t>
    </r>
    <r>
      <rPr>
        <sz val="10"/>
        <color indexed="8"/>
        <rFont val="宋体"/>
        <charset val="134"/>
      </rPr>
      <t>）损益方面的税收及费用政策：如销售环节及所得税环节的税种、税基等</t>
    </r>
  </si>
  <si>
    <r>
      <rPr>
        <sz val="10"/>
        <color indexed="8"/>
        <rFont val="宋体"/>
        <charset val="134"/>
      </rPr>
      <t>最近几个财政年度和评估基准日的财务报表、审计报告</t>
    </r>
  </si>
  <si>
    <r>
      <rPr>
        <sz val="10"/>
        <color indexed="8"/>
        <rFont val="宋体"/>
        <charset val="134"/>
      </rPr>
      <t>最近几个财政年度和评估基准日的销售费用、管理费用、财务费用明细表及各主要产品的生产成本和制造费用明细表</t>
    </r>
  </si>
  <si>
    <r>
      <rPr>
        <sz val="10"/>
        <rFont val="宋体"/>
        <charset val="134"/>
      </rPr>
      <t>已进行的清产核资、单项或整体资产评估报告及评估结果调账资料</t>
    </r>
  </si>
  <si>
    <r>
      <rPr>
        <sz val="10"/>
        <rFont val="宋体"/>
        <charset val="134"/>
      </rPr>
      <t>主要筹资渠道、筹资能力情况资料，近期短期和长期筹资的成本</t>
    </r>
    <r>
      <rPr>
        <sz val="10"/>
        <rFont val="Times New Roman"/>
        <charset val="134"/>
      </rPr>
      <t>(</t>
    </r>
    <r>
      <rPr>
        <sz val="10"/>
        <rFont val="宋体"/>
        <charset val="134"/>
      </rPr>
      <t>利率</t>
    </r>
    <r>
      <rPr>
        <sz val="10"/>
        <rFont val="Times New Roman"/>
        <charset val="134"/>
      </rPr>
      <t>)</t>
    </r>
    <r>
      <rPr>
        <sz val="10"/>
        <rFont val="宋体"/>
        <charset val="134"/>
      </rPr>
      <t>水平资料</t>
    </r>
  </si>
  <si>
    <r>
      <rPr>
        <sz val="10"/>
        <rFont val="宋体"/>
        <charset val="134"/>
      </rPr>
      <t>影响经营业绩的非经常项目的账务处理信息（如偶然的罚款、补贴收入等）</t>
    </r>
  </si>
  <si>
    <r>
      <rPr>
        <sz val="10"/>
        <rFont val="宋体"/>
        <charset val="134"/>
      </rPr>
      <t>有息负债方面资料（主要包括银行借款、应付债券、一年内到期的长期负债和长期负债）截止评估基准日的余额表，上述资金的主要使用情况介绍</t>
    </r>
  </si>
  <si>
    <r>
      <rPr>
        <sz val="10"/>
        <rFont val="宋体"/>
        <charset val="134"/>
      </rPr>
      <t>非经营性资产、负债，溢余资产与其相关的收入和支出的资料</t>
    </r>
  </si>
  <si>
    <r>
      <rPr>
        <sz val="10"/>
        <rFont val="宋体"/>
        <charset val="134"/>
      </rPr>
      <t>重要的会计政策及前几年变化资料，包括：存货的账务处理方式，折旧</t>
    </r>
    <r>
      <rPr>
        <sz val="10"/>
        <rFont val="Times New Roman"/>
        <charset val="134"/>
      </rPr>
      <t>/</t>
    </r>
    <r>
      <rPr>
        <sz val="10"/>
        <rFont val="宋体"/>
        <charset val="134"/>
      </rPr>
      <t>摊销政策，存货变现损失及应收账款坏账准备计提政策，企业税收优惠政策说明及相应证明文件等</t>
    </r>
  </si>
  <si>
    <r>
      <rPr>
        <b/>
        <sz val="10"/>
        <rFont val="宋体"/>
        <charset val="134"/>
      </rPr>
      <t>四</t>
    </r>
  </si>
  <si>
    <r>
      <rPr>
        <b/>
        <sz val="10"/>
        <rFont val="宋体"/>
        <charset val="134"/>
      </rPr>
      <t>被评估单位主要产品的生产和销售资料</t>
    </r>
  </si>
  <si>
    <r>
      <rPr>
        <sz val="10"/>
        <rFont val="宋体"/>
        <charset val="134"/>
      </rPr>
      <t>主要产品介绍，包括主要产品的名称、用途、销售时所使用的商标、产品质量状况或性能等级；各主要产品历年的销售量、销售价格统计资料</t>
    </r>
  </si>
  <si>
    <r>
      <rPr>
        <sz val="10"/>
        <rFont val="宋体"/>
        <charset val="134"/>
      </rPr>
      <t>各主要产品目前在本身产品寿命周期中所处的位置及其发展趋势资料</t>
    </r>
  </si>
  <si>
    <r>
      <rPr>
        <sz val="10"/>
        <rFont val="宋体"/>
        <charset val="134"/>
      </rPr>
      <t>产品的价格是如何制定的、和哪些因素相关</t>
    </r>
  </si>
  <si>
    <r>
      <rPr>
        <sz val="10"/>
        <rFont val="宋体"/>
        <charset val="134"/>
      </rPr>
      <t>国内企业同类产品或替代产品的主要竞争厂家、各厂家历年的生产能力、销售量、销售价格、产品质量、性能和声誉比较；本企业该类产品历年的本地市场和国内市场占有率方面资料</t>
    </r>
  </si>
  <si>
    <r>
      <rPr>
        <sz val="10"/>
        <rFont val="宋体"/>
        <charset val="134"/>
      </rPr>
      <t>营销策略、销售网络、营销队伍素质和能力状况介绍资料</t>
    </r>
  </si>
  <si>
    <r>
      <rPr>
        <sz val="10"/>
        <rFont val="宋体"/>
        <charset val="134"/>
      </rPr>
      <t>主要产品的客户名单和各客户的销售额比例资料</t>
    </r>
  </si>
  <si>
    <r>
      <rPr>
        <sz val="10"/>
        <rFont val="宋体"/>
        <charset val="134"/>
      </rPr>
      <t>被评估单位近期所作的市场调查资料，包括市场容量及企业所占份额方面的资料</t>
    </r>
  </si>
  <si>
    <r>
      <rPr>
        <sz val="10"/>
        <rFont val="宋体"/>
        <charset val="134"/>
      </rPr>
      <t>主要产品历年的销售费用占销售收入比例的变化情况、同类产品行业的一般、正常水平</t>
    </r>
    <r>
      <rPr>
        <sz val="10"/>
        <rFont val="Times New Roman"/>
        <charset val="134"/>
      </rPr>
      <t>(</t>
    </r>
    <r>
      <rPr>
        <sz val="10"/>
        <rFont val="宋体"/>
        <charset val="134"/>
      </rPr>
      <t>比例</t>
    </r>
    <r>
      <rPr>
        <sz val="10"/>
        <rFont val="Times New Roman"/>
        <charset val="134"/>
      </rPr>
      <t>)</t>
    </r>
  </si>
  <si>
    <r>
      <rPr>
        <sz val="10"/>
        <rFont val="宋体"/>
        <charset val="134"/>
      </rPr>
      <t>主要产品历年广告费用、广告费用占销售收入比例的变化情况、同类产品行业的一般、正常水平</t>
    </r>
    <r>
      <rPr>
        <sz val="10"/>
        <rFont val="Times New Roman"/>
        <charset val="134"/>
      </rPr>
      <t>(</t>
    </r>
    <r>
      <rPr>
        <sz val="10"/>
        <rFont val="宋体"/>
        <charset val="134"/>
      </rPr>
      <t>比例</t>
    </r>
    <r>
      <rPr>
        <sz val="10"/>
        <rFont val="Times New Roman"/>
        <charset val="134"/>
      </rPr>
      <t>)</t>
    </r>
  </si>
  <si>
    <r>
      <rPr>
        <sz val="10"/>
        <rFont val="宋体"/>
        <charset val="134"/>
      </rPr>
      <t>主要产品所需原材料种类、历年的市场供给、需求状况</t>
    </r>
  </si>
  <si>
    <r>
      <rPr>
        <sz val="10"/>
        <rFont val="宋体"/>
        <charset val="134"/>
      </rPr>
      <t>主要生产设施，包括地点、规格和布局、功能、受到的限制、自有或租入的设施资料</t>
    </r>
  </si>
  <si>
    <r>
      <rPr>
        <sz val="10"/>
        <rFont val="宋体"/>
        <charset val="134"/>
      </rPr>
      <t>主要生产线的技术水平、维护状况、配套生产能力，有无增大配套生产能力的可能，如有，增产的瓶颈环节在哪，解决瓶颈环节的技术改造投资为多少、时间为多长，如改造完成配套生产能力为多大</t>
    </r>
  </si>
  <si>
    <r>
      <rPr>
        <sz val="10"/>
        <rFont val="宋体"/>
        <charset val="134"/>
      </rPr>
      <t>技术开发能力、新产品研究和开发状况的描述及已开发的新产品前景分析资料</t>
    </r>
  </si>
  <si>
    <r>
      <rPr>
        <b/>
        <sz val="10"/>
        <rFont val="宋体"/>
        <charset val="134"/>
      </rPr>
      <t>五</t>
    </r>
  </si>
  <si>
    <r>
      <rPr>
        <b/>
        <sz val="10"/>
        <rFont val="宋体"/>
        <charset val="134"/>
      </rPr>
      <t>宏观经济形势的影响及行业竞争状况</t>
    </r>
  </si>
  <si>
    <r>
      <rPr>
        <sz val="10"/>
        <rFont val="宋体"/>
        <charset val="134"/>
      </rPr>
      <t>提供行业统计资料，包括：行业平均资金利税率、成本利润率、资产利润率、净资产利润率、基准收益率、企业主要产品行业平均销售利润率</t>
    </r>
  </si>
  <si>
    <r>
      <rPr>
        <sz val="10"/>
        <rFont val="宋体"/>
        <charset val="134"/>
      </rPr>
      <t>提供国家、地方及行业宏观经济发展情况介绍及相关经济数据分析资料</t>
    </r>
  </si>
  <si>
    <r>
      <rPr>
        <sz val="10"/>
        <rFont val="宋体"/>
        <charset val="134"/>
      </rPr>
      <t>提供政府对于该行业和地区发展的有关规定资料（包括行业发展政策、环保政策等）</t>
    </r>
  </si>
  <si>
    <r>
      <rPr>
        <sz val="10"/>
        <rFont val="宋体"/>
        <charset val="134"/>
      </rPr>
      <t>提供是否有可能影响公司业绩的政策限制资料（如：市场准入政策，特许经营政策、产品由国家或省、市政府定价等）</t>
    </r>
  </si>
  <si>
    <r>
      <rPr>
        <b/>
        <sz val="10"/>
        <rFont val="宋体"/>
        <charset val="134"/>
      </rPr>
      <t>六</t>
    </r>
  </si>
  <si>
    <r>
      <rPr>
        <b/>
        <sz val="10"/>
        <rFont val="宋体"/>
        <charset val="134"/>
      </rPr>
      <t>未来计划和预测资料</t>
    </r>
  </si>
  <si>
    <r>
      <rPr>
        <sz val="10"/>
        <rFont val="宋体"/>
        <charset val="134"/>
      </rPr>
      <t>评估基准日后几年主要产品国内市场总需求量、增长率的预测及影响市场总需求量、增长率变化资料</t>
    </r>
  </si>
  <si>
    <r>
      <rPr>
        <sz val="10"/>
        <rFont val="宋体"/>
        <charset val="134"/>
      </rPr>
      <t>评估基准日后几年主要产品国内市场总供给量</t>
    </r>
    <r>
      <rPr>
        <sz val="10"/>
        <rFont val="Times New Roman"/>
        <charset val="134"/>
      </rPr>
      <t>(</t>
    </r>
    <r>
      <rPr>
        <sz val="10"/>
        <rFont val="宋体"/>
        <charset val="134"/>
      </rPr>
      <t>生产量</t>
    </r>
    <r>
      <rPr>
        <sz val="10"/>
        <rFont val="Times New Roman"/>
        <charset val="134"/>
      </rPr>
      <t>)</t>
    </r>
    <r>
      <rPr>
        <sz val="10"/>
        <rFont val="宋体"/>
        <charset val="134"/>
      </rPr>
      <t>、增长率的预测及影响市场总供给量</t>
    </r>
    <r>
      <rPr>
        <sz val="10"/>
        <rFont val="Times New Roman"/>
        <charset val="134"/>
      </rPr>
      <t>(</t>
    </r>
    <r>
      <rPr>
        <sz val="10"/>
        <rFont val="宋体"/>
        <charset val="134"/>
      </rPr>
      <t>生产量</t>
    </r>
    <r>
      <rPr>
        <sz val="10"/>
        <rFont val="Times New Roman"/>
        <charset val="134"/>
      </rPr>
      <t>)</t>
    </r>
    <r>
      <rPr>
        <sz val="10"/>
        <rFont val="宋体"/>
        <charset val="134"/>
      </rPr>
      <t>、增长率变化的因素分析资料</t>
    </r>
  </si>
  <si>
    <r>
      <rPr>
        <sz val="10"/>
        <rFont val="宋体"/>
        <charset val="134"/>
      </rPr>
      <t>评估基准日后几年主要产品国内市场价格变化的预测及影响价格变化的因素分析资料</t>
    </r>
  </si>
  <si>
    <r>
      <rPr>
        <sz val="10"/>
        <rFont val="宋体"/>
        <charset val="134"/>
      </rPr>
      <t>评估基准日后几年企业主要产品所需原材料市场供求关系变化趋势、企业应付资源短缺的对策资料</t>
    </r>
  </si>
  <si>
    <r>
      <rPr>
        <sz val="10"/>
        <rFont val="宋体"/>
        <charset val="134"/>
      </rPr>
      <t>评估基准日后几年主要产品各年的销售量、销售价格、市场份额的预计，以及为实现这个目标所应采取的新增投资或技改计划等资料</t>
    </r>
  </si>
  <si>
    <r>
      <rPr>
        <sz val="10"/>
        <rFont val="宋体"/>
        <charset val="134"/>
      </rPr>
      <t>评估基准日后几年各财政年度的财务计划预测资料，包括资产负债表、损益表、利润分配表、财务状况变动表和现金流量表预测表</t>
    </r>
  </si>
  <si>
    <r>
      <rPr>
        <sz val="10"/>
        <rFont val="宋体"/>
        <charset val="134"/>
      </rPr>
      <t>提供在持续经营基础上对企业几年营运资金的合理预测指标，包括：
（</t>
    </r>
    <r>
      <rPr>
        <sz val="10"/>
        <rFont val="Times New Roman"/>
        <charset val="134"/>
      </rPr>
      <t>1</t>
    </r>
    <r>
      <rPr>
        <sz val="10"/>
        <rFont val="宋体"/>
        <charset val="134"/>
      </rPr>
      <t>）应收账款平均天数
（</t>
    </r>
    <r>
      <rPr>
        <sz val="10"/>
        <rFont val="Times New Roman"/>
        <charset val="134"/>
      </rPr>
      <t>2</t>
    </r>
    <r>
      <rPr>
        <sz val="10"/>
        <rFont val="宋体"/>
        <charset val="134"/>
      </rPr>
      <t>）应付账款平均天数
（</t>
    </r>
    <r>
      <rPr>
        <sz val="10"/>
        <rFont val="Times New Roman"/>
        <charset val="134"/>
      </rPr>
      <t>3</t>
    </r>
    <r>
      <rPr>
        <sz val="10"/>
        <rFont val="宋体"/>
        <charset val="134"/>
      </rPr>
      <t>）存货周转天数
（</t>
    </r>
    <r>
      <rPr>
        <sz val="10"/>
        <rFont val="Times New Roman"/>
        <charset val="134"/>
      </rPr>
      <t>4</t>
    </r>
    <r>
      <rPr>
        <sz val="10"/>
        <rFont val="宋体"/>
        <charset val="134"/>
      </rPr>
      <t>）预付费用及其他流动资产的合理比例
（</t>
    </r>
    <r>
      <rPr>
        <sz val="10"/>
        <rFont val="Times New Roman"/>
        <charset val="134"/>
      </rPr>
      <t>5</t>
    </r>
    <r>
      <rPr>
        <sz val="10"/>
        <rFont val="宋体"/>
        <charset val="134"/>
      </rPr>
      <t>）应付未付费用、及其他流动负债的合理比例等</t>
    </r>
  </si>
  <si>
    <r>
      <rPr>
        <b/>
        <sz val="10"/>
        <rFont val="宋体"/>
        <charset val="134"/>
      </rPr>
      <t>七</t>
    </r>
  </si>
  <si>
    <r>
      <rPr>
        <b/>
        <sz val="10"/>
        <rFont val="宋体"/>
        <charset val="134"/>
      </rPr>
      <t>被评估单位提供的各单项资产评估所需资料</t>
    </r>
  </si>
  <si>
    <r>
      <rPr>
        <b/>
        <sz val="10"/>
        <rFont val="宋体"/>
        <charset val="134"/>
      </rPr>
      <t>流动资产及负债的资料清单</t>
    </r>
  </si>
  <si>
    <r>
      <rPr>
        <sz val="10"/>
        <rFont val="宋体"/>
        <charset val="134"/>
      </rPr>
      <t>评估基准日银行存款对账单及银行存款余额调节表</t>
    </r>
  </si>
  <si>
    <r>
      <rPr>
        <sz val="10"/>
        <rFont val="宋体"/>
        <charset val="134"/>
      </rPr>
      <t>存款存单复印件</t>
    </r>
  </si>
  <si>
    <r>
      <rPr>
        <sz val="10"/>
        <rFont val="宋体"/>
        <charset val="134"/>
      </rPr>
      <t>大额应收、应付票据复印件（注明利率）</t>
    </r>
  </si>
  <si>
    <r>
      <rPr>
        <sz val="10"/>
        <rFont val="宋体"/>
        <charset val="134"/>
      </rPr>
      <t>大额应收及预付、应付及预收购销合同复印件</t>
    </r>
  </si>
  <si>
    <r>
      <rPr>
        <sz val="10"/>
        <rFont val="宋体"/>
        <charset val="134"/>
      </rPr>
      <t>有关债权中的坏账（破产死亡）核销证明文件</t>
    </r>
  </si>
  <si>
    <r>
      <rPr>
        <sz val="10"/>
        <color indexed="8"/>
        <rFont val="宋体"/>
        <charset val="134"/>
      </rPr>
      <t>有关债权债务的询证函（询证函样本由本公司提供）</t>
    </r>
  </si>
  <si>
    <r>
      <rPr>
        <sz val="10"/>
        <rFont val="宋体"/>
        <charset val="134"/>
      </rPr>
      <t>外购存货近期进货价格</t>
    </r>
  </si>
  <si>
    <r>
      <rPr>
        <sz val="10"/>
        <rFont val="宋体"/>
        <charset val="134"/>
      </rPr>
      <t>存货盘点情况说明（盘盈、盘亏、报废要重点说明）</t>
    </r>
  </si>
  <si>
    <r>
      <rPr>
        <sz val="10"/>
        <rFont val="宋体"/>
        <charset val="134"/>
      </rPr>
      <t>产成品不含税单价、销售税金及附加税的税目、税率</t>
    </r>
  </si>
  <si>
    <r>
      <rPr>
        <sz val="10"/>
        <color indexed="8"/>
        <rFont val="宋体"/>
        <charset val="134"/>
      </rPr>
      <t>委托加工的材料出库单</t>
    </r>
  </si>
  <si>
    <r>
      <rPr>
        <sz val="10"/>
        <color indexed="8"/>
        <rFont val="宋体"/>
        <charset val="134"/>
      </rPr>
      <t>委托加工单位的加工利润、期间费用、成本核算说明</t>
    </r>
  </si>
  <si>
    <r>
      <rPr>
        <sz val="10"/>
        <rFont val="宋体"/>
        <charset val="134"/>
      </rPr>
      <t>应收股利、利息合同复印件</t>
    </r>
  </si>
  <si>
    <r>
      <rPr>
        <sz val="10"/>
        <rFont val="宋体"/>
        <charset val="134"/>
      </rPr>
      <t>应收补贴款证明文件</t>
    </r>
  </si>
  <si>
    <r>
      <rPr>
        <sz val="10"/>
        <rFont val="宋体"/>
        <charset val="134"/>
      </rPr>
      <t>有价证券复印件及托管有价证券的证明文件</t>
    </r>
  </si>
  <si>
    <r>
      <rPr>
        <sz val="10"/>
        <color indexed="8"/>
        <rFont val="宋体"/>
        <charset val="134"/>
      </rPr>
      <t>企业长期、短期借款合同及付息情况说明</t>
    </r>
  </si>
  <si>
    <r>
      <rPr>
        <sz val="10"/>
        <rFont val="宋体"/>
        <charset val="134"/>
      </rPr>
      <t>短期、长期抵押、担保合同复印件</t>
    </r>
  </si>
  <si>
    <r>
      <rPr>
        <sz val="10"/>
        <rFont val="宋体"/>
        <charset val="134"/>
      </rPr>
      <t>主要购货发票、销货发票及相关转账凭单复印件</t>
    </r>
  </si>
  <si>
    <r>
      <rPr>
        <sz val="10"/>
        <rFont val="宋体"/>
        <charset val="134"/>
      </rPr>
      <t>待处理流动资产净损失情况说明</t>
    </r>
  </si>
  <si>
    <r>
      <rPr>
        <sz val="10"/>
        <rFont val="宋体"/>
        <charset val="134"/>
      </rPr>
      <t>部分有代表性的存货出、入库单</t>
    </r>
  </si>
  <si>
    <r>
      <rPr>
        <sz val="10"/>
        <color indexed="8"/>
        <rFont val="宋体"/>
        <charset val="134"/>
      </rPr>
      <t>待摊费用、长期待摊费用的原始入账凭证</t>
    </r>
  </si>
  <si>
    <r>
      <rPr>
        <sz val="10"/>
        <rFont val="宋体"/>
        <charset val="134"/>
      </rPr>
      <t>评估基准日税金申报表及税单复印件</t>
    </r>
  </si>
  <si>
    <r>
      <rPr>
        <sz val="10"/>
        <rFont val="宋体"/>
        <charset val="134"/>
      </rPr>
      <t>应付利润的相关文件复印件</t>
    </r>
  </si>
  <si>
    <r>
      <rPr>
        <sz val="10"/>
        <rFont val="宋体"/>
        <charset val="134"/>
      </rPr>
      <t>预提费用的计提依据</t>
    </r>
  </si>
  <si>
    <r>
      <rPr>
        <sz val="10"/>
        <rFont val="宋体"/>
        <charset val="134"/>
      </rPr>
      <t>产品生产量及销售报表复印件</t>
    </r>
  </si>
  <si>
    <r>
      <rPr>
        <sz val="10"/>
        <rFont val="宋体"/>
        <charset val="134"/>
      </rPr>
      <t>有否诉讼、封存的流动资产事项</t>
    </r>
  </si>
  <si>
    <r>
      <rPr>
        <b/>
        <sz val="10"/>
        <rFont val="宋体"/>
        <charset val="134"/>
      </rPr>
      <t>长期投资的资料清单</t>
    </r>
  </si>
  <si>
    <r>
      <rPr>
        <sz val="10"/>
        <rFont val="宋体"/>
        <charset val="134"/>
      </rPr>
      <t>长期债券投资复印件及托管证明文件</t>
    </r>
  </si>
  <si>
    <r>
      <rPr>
        <sz val="10"/>
        <rFont val="宋体"/>
        <charset val="134"/>
      </rPr>
      <t>长期股票投资的股权证复印件及股权证明文件</t>
    </r>
  </si>
  <si>
    <r>
      <rPr>
        <sz val="10"/>
        <rFont val="宋体"/>
        <charset val="134"/>
      </rPr>
      <t>长期投资股票持股数量及变动情况表</t>
    </r>
  </si>
  <si>
    <r>
      <rPr>
        <sz val="10"/>
        <rFont val="宋体"/>
        <charset val="134"/>
      </rPr>
      <t>其他长期投资的合同、出资人协议复印件</t>
    </r>
  </si>
  <si>
    <r>
      <rPr>
        <sz val="10"/>
        <color indexed="8"/>
        <rFont val="宋体"/>
        <charset val="134"/>
      </rPr>
      <t>被投资单位的法人营业执照、公司章程、验资报告、长期投资原始凭证</t>
    </r>
  </si>
  <si>
    <r>
      <rPr>
        <sz val="10"/>
        <color indexed="8"/>
        <rFont val="宋体"/>
        <charset val="134"/>
      </rPr>
      <t>被投资单位评估基准日经审计后的财务报表</t>
    </r>
  </si>
  <si>
    <r>
      <rPr>
        <sz val="10"/>
        <rFont val="宋体"/>
        <charset val="134"/>
      </rPr>
      <t>长期投资历年收益情况</t>
    </r>
  </si>
  <si>
    <r>
      <rPr>
        <sz val="10"/>
        <color indexed="8"/>
        <rFont val="宋体"/>
        <charset val="134"/>
      </rPr>
      <t>控股的被投资单位整套评估所需资料及文件</t>
    </r>
  </si>
  <si>
    <r>
      <rPr>
        <b/>
        <sz val="10"/>
        <rFont val="宋体"/>
        <charset val="134"/>
      </rPr>
      <t>房屋建（构）筑物的资料清单</t>
    </r>
  </si>
  <si>
    <r>
      <rPr>
        <sz val="10"/>
        <rFont val="宋体"/>
        <charset val="134"/>
      </rPr>
      <t>房产的权属证明及能说明权属关系的证明材料原件及复印件</t>
    </r>
  </si>
  <si>
    <r>
      <rPr>
        <sz val="10"/>
        <rFont val="宋体"/>
        <charset val="134"/>
      </rPr>
      <t>开工许可证、竣工验收证明</t>
    </r>
  </si>
  <si>
    <r>
      <rPr>
        <sz val="10"/>
        <rFont val="宋体"/>
        <charset val="134"/>
      </rPr>
      <t>房屋购买合同协议及付款凭证</t>
    </r>
  </si>
  <si>
    <r>
      <rPr>
        <sz val="10"/>
        <rFont val="宋体"/>
        <charset val="134"/>
      </rPr>
      <t>基本建设项目工程竣工决算（审价资料）书及工程验收报告</t>
    </r>
  </si>
  <si>
    <r>
      <rPr>
        <sz val="10"/>
        <rFont val="宋体"/>
        <charset val="134"/>
      </rPr>
      <t>主要房屋建（构）筑物的竣工决算书（审价资料）</t>
    </r>
  </si>
  <si>
    <r>
      <rPr>
        <sz val="10"/>
        <rFont val="宋体"/>
        <charset val="134"/>
      </rPr>
      <t>主要房屋建（构）筑物的概（预）算书</t>
    </r>
  </si>
  <si>
    <r>
      <rPr>
        <sz val="10"/>
        <rFont val="宋体"/>
        <charset val="134"/>
      </rPr>
      <t>当地现行的概（预）算指标或定额、取费文件</t>
    </r>
  </si>
  <si>
    <r>
      <rPr>
        <sz val="10"/>
        <rFont val="宋体"/>
        <charset val="134"/>
      </rPr>
      <t>当地现行的建筑材料价格、调价系数、调价文件</t>
    </r>
  </si>
  <si>
    <r>
      <rPr>
        <sz val="10"/>
        <rFont val="宋体"/>
        <charset val="134"/>
      </rPr>
      <t>目前当地工业与民用建筑物的市场交易价</t>
    </r>
  </si>
  <si>
    <r>
      <rPr>
        <sz val="10"/>
        <rFont val="宋体"/>
        <charset val="134"/>
      </rPr>
      <t>厂区室外管网图（包括：上下水、煤气、暖气、蒸汽、电缆、电线、通信等）</t>
    </r>
  </si>
  <si>
    <r>
      <rPr>
        <sz val="10"/>
        <rFont val="宋体"/>
        <charset val="134"/>
      </rPr>
      <t>厂区道路图</t>
    </r>
  </si>
  <si>
    <r>
      <rPr>
        <sz val="10"/>
        <rFont val="宋体"/>
        <charset val="134"/>
      </rPr>
      <t>房屋建（构）筑物的维修、改造情况的说明（包括：维修改造的次数、年月、投入的金额）</t>
    </r>
  </si>
  <si>
    <r>
      <rPr>
        <sz val="10"/>
        <rFont val="宋体"/>
        <charset val="134"/>
      </rPr>
      <t>租出或租入房屋的租赁合同及协议</t>
    </r>
  </si>
  <si>
    <r>
      <rPr>
        <sz val="10"/>
        <rFont val="宋体"/>
        <charset val="134"/>
      </rPr>
      <t>主要房屋建（构）筑物的图纸及技术资料</t>
    </r>
  </si>
  <si>
    <r>
      <rPr>
        <sz val="10"/>
        <rFont val="宋体"/>
        <charset val="134"/>
      </rPr>
      <t>主要房屋建（构）筑物的近期照片</t>
    </r>
  </si>
  <si>
    <r>
      <rPr>
        <sz val="10"/>
        <rFont val="宋体"/>
        <charset val="134"/>
      </rPr>
      <t>待报废房屋的详细情况说明</t>
    </r>
  </si>
  <si>
    <r>
      <rPr>
        <sz val="10"/>
        <rFont val="宋体"/>
        <charset val="134"/>
      </rPr>
      <t>周边房屋交易案例</t>
    </r>
  </si>
  <si>
    <r>
      <rPr>
        <sz val="10"/>
        <rFont val="宋体"/>
        <charset val="134"/>
      </rPr>
      <t>工业场地总平面图</t>
    </r>
  </si>
  <si>
    <r>
      <rPr>
        <sz val="10"/>
        <color indexed="8"/>
        <rFont val="宋体"/>
        <charset val="134"/>
      </rPr>
      <t>有腐蚀性建筑物情况说明</t>
    </r>
  </si>
  <si>
    <r>
      <rPr>
        <sz val="10"/>
        <color indexed="8"/>
        <rFont val="宋体"/>
        <charset val="134"/>
      </rPr>
      <t>建筑物账面价值组成说明（原始购建价值、清产核资入账、前次评估后入账价）</t>
    </r>
  </si>
  <si>
    <r>
      <rPr>
        <sz val="10"/>
        <color indexed="8"/>
        <rFont val="宋体"/>
        <charset val="134"/>
      </rPr>
      <t>当地政府近期收取基础设施配套费的有关文件、规定</t>
    </r>
  </si>
  <si>
    <r>
      <rPr>
        <sz val="10"/>
        <color indexed="8"/>
        <rFont val="宋体"/>
        <charset val="134"/>
      </rPr>
      <t>当地建设工程前期费用的收取项目和收费标准</t>
    </r>
  </si>
  <si>
    <r>
      <rPr>
        <sz val="10"/>
        <color indexed="8"/>
        <rFont val="宋体"/>
        <charset val="134"/>
      </rPr>
      <t>权证或证明文件名称不符的，应要求企业权证单位出具有效证明</t>
    </r>
  </si>
  <si>
    <r>
      <rPr>
        <sz val="10"/>
        <color indexed="8"/>
        <rFont val="宋体"/>
        <charset val="134"/>
      </rPr>
      <t>提供是否诉讼、抵押、担保、封存的事宜</t>
    </r>
  </si>
  <si>
    <r>
      <rPr>
        <b/>
        <sz val="10"/>
        <rFont val="宋体"/>
        <charset val="134"/>
      </rPr>
      <t>机器设备及车辆的资料清单</t>
    </r>
  </si>
  <si>
    <r>
      <rPr>
        <sz val="10"/>
        <rFont val="宋体"/>
        <charset val="134"/>
      </rPr>
      <t>企业生产工艺流程图及相关技术文件说明</t>
    </r>
  </si>
  <si>
    <r>
      <rPr>
        <sz val="10"/>
        <rFont val="宋体"/>
        <charset val="134"/>
      </rPr>
      <t>企业设备情况说明（包括：使用情况、维修制度、执行情况等）</t>
    </r>
  </si>
  <si>
    <r>
      <rPr>
        <sz val="10"/>
        <rFont val="宋体"/>
        <charset val="134"/>
      </rPr>
      <t>企业设备检修、大修、技术改造等记录</t>
    </r>
  </si>
  <si>
    <r>
      <rPr>
        <sz val="10"/>
        <rFont val="宋体"/>
        <charset val="134"/>
      </rPr>
      <t>大型设备、进口设备技术资料、产品说明书等</t>
    </r>
  </si>
  <si>
    <r>
      <rPr>
        <sz val="10"/>
        <rFont val="宋体"/>
        <charset val="134"/>
      </rPr>
      <t>进口设备的合同、报关单、装箱单等</t>
    </r>
  </si>
  <si>
    <r>
      <rPr>
        <sz val="10"/>
        <rFont val="宋体"/>
        <charset val="134"/>
      </rPr>
      <t>大型设备、重要设备的购货发票或订货合同</t>
    </r>
  </si>
  <si>
    <r>
      <rPr>
        <sz val="10"/>
        <rFont val="宋体"/>
        <charset val="134"/>
      </rPr>
      <t>电梯、行车、压力容器、锅炉等设备的检验资料</t>
    </r>
  </si>
  <si>
    <r>
      <rPr>
        <sz val="10"/>
        <rFont val="宋体"/>
        <charset val="134"/>
      </rPr>
      <t>企业所在行业设备的安装定额、取费文件</t>
    </r>
  </si>
  <si>
    <r>
      <rPr>
        <sz val="10"/>
        <rFont val="宋体"/>
        <charset val="134"/>
      </rPr>
      <t>当地现行的设备安装指标或定额、取费文件</t>
    </r>
  </si>
  <si>
    <r>
      <rPr>
        <sz val="10"/>
        <rFont val="宋体"/>
        <charset val="134"/>
      </rPr>
      <t>当地现行的设备安装材料价格、调价系数</t>
    </r>
  </si>
  <si>
    <r>
      <rPr>
        <sz val="10"/>
        <rFont val="宋体"/>
        <charset val="134"/>
      </rPr>
      <t>设备安装预（决）算资料（审价资料）</t>
    </r>
  </si>
  <si>
    <r>
      <rPr>
        <sz val="10"/>
        <rFont val="宋体"/>
        <charset val="134"/>
      </rPr>
      <t>主要设备及进口设备的近期照片</t>
    </r>
  </si>
  <si>
    <r>
      <rPr>
        <sz val="10"/>
        <rFont val="宋体"/>
        <charset val="134"/>
      </rPr>
      <t>车辆行驶证原件及复印件</t>
    </r>
  </si>
  <si>
    <r>
      <rPr>
        <sz val="10"/>
        <rFont val="宋体"/>
        <charset val="134"/>
      </rPr>
      <t>设备、车辆的维护保养情况说明</t>
    </r>
  </si>
  <si>
    <r>
      <rPr>
        <sz val="10"/>
        <rFont val="宋体"/>
        <charset val="134"/>
      </rPr>
      <t>设备及车辆的运行、检修、大修、事故记录</t>
    </r>
  </si>
  <si>
    <r>
      <rPr>
        <sz val="10"/>
        <rFont val="宋体"/>
        <charset val="134"/>
      </rPr>
      <t>待报废的机器设备、车辆的详细情况说明</t>
    </r>
  </si>
  <si>
    <r>
      <rPr>
        <sz val="10"/>
        <color indexed="8"/>
        <rFont val="宋体"/>
        <charset val="134"/>
      </rPr>
      <t>机器设备账面价值组成说明（原始购置价值、清产核资入账价值、前次评估入账价值）</t>
    </r>
  </si>
  <si>
    <r>
      <rPr>
        <sz val="10"/>
        <rFont val="宋体"/>
        <charset val="134"/>
      </rPr>
      <t>租出、租入设备合同及协议</t>
    </r>
  </si>
  <si>
    <r>
      <rPr>
        <sz val="10"/>
        <rFont val="宋体"/>
        <charset val="134"/>
      </rPr>
      <t>融资租赁设备的融资租赁合同、付款凭证等资料</t>
    </r>
  </si>
  <si>
    <r>
      <rPr>
        <sz val="10"/>
        <rFont val="宋体"/>
        <charset val="134"/>
      </rPr>
      <t>设备材料的单位材耗、单位能耗、单位煤耗统计表等经济技术指标报表</t>
    </r>
  </si>
  <si>
    <r>
      <rPr>
        <sz val="10"/>
        <rFont val="宋体"/>
        <charset val="134"/>
      </rPr>
      <t>提供是否诉讼、抵押、担保、封存的事宜</t>
    </r>
  </si>
  <si>
    <r>
      <rPr>
        <b/>
        <sz val="10"/>
        <rFont val="宋体"/>
        <charset val="134"/>
      </rPr>
      <t>在建工程资料清单</t>
    </r>
  </si>
  <si>
    <r>
      <rPr>
        <sz val="10"/>
        <color indexed="8"/>
        <rFont val="宋体"/>
        <charset val="134"/>
      </rPr>
      <t>单位在建工程管理体系（包括：项目审批立项，合同签订、执行、管理、决算等过程中管理部门的职权）说明</t>
    </r>
  </si>
  <si>
    <r>
      <rPr>
        <sz val="10"/>
        <rFont val="宋体"/>
        <charset val="134"/>
      </rPr>
      <t>企业在建工程的项目情况说明</t>
    </r>
  </si>
  <si>
    <r>
      <rPr>
        <sz val="10"/>
        <color indexed="8"/>
        <rFont val="宋体"/>
        <charset val="134"/>
      </rPr>
      <t>各项在建工程合同、中标通知书</t>
    </r>
  </si>
  <si>
    <r>
      <rPr>
        <sz val="10"/>
        <rFont val="宋体"/>
        <charset val="134"/>
      </rPr>
      <t>各项在建工程的预算书或概算书</t>
    </r>
  </si>
  <si>
    <r>
      <rPr>
        <sz val="10"/>
        <rFont val="宋体"/>
        <charset val="134"/>
      </rPr>
      <t>各项在建工程的工程进度表及付款进度</t>
    </r>
  </si>
  <si>
    <r>
      <rPr>
        <sz val="10"/>
        <rFont val="宋体"/>
        <charset val="134"/>
      </rPr>
      <t>在建工程设备购置合同及付款凭证</t>
    </r>
  </si>
  <si>
    <r>
      <rPr>
        <sz val="10"/>
        <rFont val="宋体"/>
        <charset val="134"/>
      </rPr>
      <t>有关工程实际费用支出凭证</t>
    </r>
  </si>
  <si>
    <r>
      <rPr>
        <sz val="10"/>
        <color indexed="8"/>
        <rFont val="宋体"/>
        <charset val="134"/>
      </rPr>
      <t>在建工程的建设用地规划许可证、建设工程规划许可证、施工许可证、土地使用批复或建设工程批准文件</t>
    </r>
  </si>
  <si>
    <r>
      <rPr>
        <sz val="10"/>
        <color indexed="8"/>
        <rFont val="宋体"/>
        <charset val="134"/>
      </rPr>
      <t>在建工程项目的施工图</t>
    </r>
  </si>
  <si>
    <r>
      <rPr>
        <sz val="10"/>
        <color indexed="8"/>
        <rFont val="宋体"/>
        <charset val="134"/>
      </rPr>
      <t>在建工程可行性研究报告、立项批准文件</t>
    </r>
  </si>
  <si>
    <r>
      <rPr>
        <sz val="10"/>
        <color indexed="8"/>
        <rFont val="宋体"/>
        <charset val="134"/>
      </rPr>
      <t>土建工程、设备安装工程及技术服务合同</t>
    </r>
  </si>
  <si>
    <r>
      <rPr>
        <sz val="10"/>
        <color indexed="8"/>
        <rFont val="宋体"/>
        <charset val="134"/>
      </rPr>
      <t>工程物资采购合同或工程物资调拨单</t>
    </r>
  </si>
  <si>
    <r>
      <rPr>
        <sz val="10"/>
        <color indexed="8"/>
        <rFont val="宋体"/>
        <charset val="134"/>
      </rPr>
      <t>说明已使用但未办理竣工决算、由于某种原因已停工的在建工程项目的具体情况</t>
    </r>
  </si>
  <si>
    <r>
      <rPr>
        <b/>
        <sz val="10"/>
        <rFont val="宋体"/>
        <charset val="134"/>
      </rPr>
      <t>土地使用权的资料清单</t>
    </r>
  </si>
  <si>
    <r>
      <rPr>
        <sz val="10"/>
        <rFont val="宋体"/>
        <charset val="134"/>
      </rPr>
      <t>国有土地使用权证书、建设用地规划许可证复印件</t>
    </r>
  </si>
  <si>
    <r>
      <rPr>
        <sz val="10"/>
        <rFont val="宋体"/>
        <charset val="134"/>
      </rPr>
      <t>国有土地使用权出转（让）合同、协议复印件</t>
    </r>
  </si>
  <si>
    <r>
      <rPr>
        <sz val="10"/>
        <rFont val="宋体"/>
        <charset val="134"/>
      </rPr>
      <t>政府有关部门关于土地使用情况的批文</t>
    </r>
  </si>
  <si>
    <r>
      <rPr>
        <sz val="10"/>
        <rFont val="宋体"/>
        <charset val="134"/>
      </rPr>
      <t>土地使用权获取费用的支付凭证</t>
    </r>
  </si>
  <si>
    <r>
      <rPr>
        <sz val="10"/>
        <rFont val="宋体"/>
        <charset val="134"/>
      </rPr>
      <t>土地使用权获取的途径、方式、过程等背景资料</t>
    </r>
  </si>
  <si>
    <r>
      <rPr>
        <sz val="10"/>
        <rFont val="宋体"/>
        <charset val="134"/>
      </rPr>
      <t>土地位置图（在城市行政区划图中标出）</t>
    </r>
  </si>
  <si>
    <r>
      <rPr>
        <sz val="10"/>
        <rFont val="宋体"/>
        <charset val="134"/>
      </rPr>
      <t>用地红线图</t>
    </r>
  </si>
  <si>
    <r>
      <rPr>
        <sz val="10"/>
        <rFont val="宋体"/>
        <charset val="134"/>
      </rPr>
      <t>土地开发规划说明及规划图</t>
    </r>
  </si>
  <si>
    <r>
      <rPr>
        <sz val="10"/>
        <rFont val="宋体"/>
        <charset val="134"/>
      </rPr>
      <t>土地规划用途、建筑面积、容积率、绿化标准及规划部门的批文</t>
    </r>
  </si>
  <si>
    <r>
      <rPr>
        <sz val="10"/>
        <rFont val="宋体"/>
        <charset val="134"/>
      </rPr>
      <t>总平面布置图</t>
    </r>
  </si>
  <si>
    <r>
      <rPr>
        <sz val="10"/>
        <rFont val="宋体"/>
        <charset val="134"/>
      </rPr>
      <t>工程地质状况资料</t>
    </r>
  </si>
  <si>
    <r>
      <rPr>
        <sz val="10"/>
        <rFont val="宋体"/>
        <charset val="134"/>
      </rPr>
      <t>地貌状况资料（形状、坡度、障碍物等）</t>
    </r>
  </si>
  <si>
    <r>
      <rPr>
        <sz val="10"/>
        <rFont val="宋体"/>
        <charset val="134"/>
      </rPr>
      <t>自然环境状况资料（生态、景观等）</t>
    </r>
  </si>
  <si>
    <r>
      <rPr>
        <sz val="10"/>
        <rFont val="宋体"/>
        <charset val="134"/>
      </rPr>
      <t>地上建筑物情况资料（权属、数量、面积、结构、高度、建设年代等）</t>
    </r>
  </si>
  <si>
    <r>
      <rPr>
        <sz val="10"/>
        <rFont val="宋体"/>
        <charset val="134"/>
      </rPr>
      <t>其他地上附着物情况资料</t>
    </r>
  </si>
  <si>
    <r>
      <rPr>
        <sz val="10"/>
        <rFont val="宋体"/>
        <charset val="134"/>
      </rPr>
      <t>基础设施开发程度资料，即七通一平情况（包括：道路、电信、自来水、污水、煤气、热力）及其所花费用</t>
    </r>
  </si>
  <si>
    <r>
      <rPr>
        <sz val="10"/>
        <rFont val="宋体"/>
        <charset val="134"/>
      </rPr>
      <t>商业服务设施配套情况说明</t>
    </r>
  </si>
  <si>
    <r>
      <rPr>
        <sz val="10"/>
        <rFont val="宋体"/>
        <charset val="134"/>
      </rPr>
      <t>地产所在地区土地级别（基准地价文件及级别划分图）</t>
    </r>
  </si>
  <si>
    <r>
      <rPr>
        <sz val="10"/>
        <rFont val="宋体"/>
        <charset val="134"/>
      </rPr>
      <t>近年是否有土地取得时所支付的征地、拆迁及安置费</t>
    </r>
  </si>
  <si>
    <r>
      <rPr>
        <sz val="10"/>
        <rFont val="宋体"/>
        <charset val="134"/>
      </rPr>
      <t>地产周边土地出（转）让、出租案例（时间、位置、使用、性质、容积率、建筑密度、价格等）</t>
    </r>
  </si>
  <si>
    <r>
      <rPr>
        <sz val="10"/>
        <rFont val="宋体"/>
        <charset val="134"/>
      </rPr>
      <t>当地政府近期对基础设施建设配套费的有关规定</t>
    </r>
  </si>
  <si>
    <r>
      <rPr>
        <sz val="10"/>
        <rFont val="宋体"/>
        <charset val="134"/>
      </rPr>
      <t>当地土地主管部门的地价资料（土地基准地价及有关说明和解释）</t>
    </r>
  </si>
  <si>
    <r>
      <rPr>
        <sz val="10"/>
        <rFont val="宋体"/>
        <charset val="134"/>
      </rPr>
      <t>城市行政区划图、城市交通图（或旅游交通图）</t>
    </r>
  </si>
  <si>
    <r>
      <rPr>
        <sz val="10"/>
        <rFont val="宋体"/>
        <charset val="134"/>
      </rPr>
      <t>当地典型地价水平（最高、最低、均价）</t>
    </r>
  </si>
  <si>
    <r>
      <rPr>
        <sz val="10"/>
        <rFont val="宋体"/>
        <charset val="134"/>
      </rPr>
      <t>地区宏观发展规划</t>
    </r>
  </si>
  <si>
    <r>
      <rPr>
        <sz val="10"/>
        <rFont val="宋体"/>
        <charset val="134"/>
      </rPr>
      <t>城市建筑规划管理控制指标</t>
    </r>
  </si>
  <si>
    <r>
      <rPr>
        <sz val="10"/>
        <rFont val="宋体"/>
        <charset val="134"/>
      </rPr>
      <t>地产所在地概况（包括：经济发展水平、基础设施、交通条件、人口规模、旅游资源、投资环境等）</t>
    </r>
  </si>
  <si>
    <r>
      <rPr>
        <sz val="10"/>
        <rFont val="宋体"/>
        <charset val="134"/>
      </rPr>
      <t>近期周边土地出让、转让交易实例</t>
    </r>
  </si>
  <si>
    <r>
      <rPr>
        <sz val="10"/>
        <rFont val="宋体"/>
        <charset val="134"/>
      </rPr>
      <t>提供是否诉讼、抵押、担保、封存的土地事宜</t>
    </r>
  </si>
  <si>
    <r>
      <rPr>
        <b/>
        <sz val="10"/>
        <rFont val="宋体"/>
        <charset val="134"/>
      </rPr>
      <t>专利权及专有技术资料清单</t>
    </r>
  </si>
  <si>
    <r>
      <rPr>
        <sz val="10"/>
        <rFont val="宋体"/>
        <charset val="134"/>
      </rPr>
      <t>专利权证书、专利权利要求及说明书、最近交费证明</t>
    </r>
  </si>
  <si>
    <r>
      <rPr>
        <sz val="10"/>
        <rFont val="宋体"/>
        <charset val="134"/>
      </rPr>
      <t>专有技术、申请专利权的相关文件资料</t>
    </r>
  </si>
  <si>
    <r>
      <rPr>
        <sz val="10"/>
        <rFont val="宋体"/>
        <charset val="134"/>
      </rPr>
      <t>购买、转让专利权或合同复印件</t>
    </r>
  </si>
  <si>
    <r>
      <rPr>
        <sz val="10"/>
        <rFont val="宋体"/>
        <charset val="134"/>
      </rPr>
      <t>专利权或专有技术的详细介绍（包括：技术来源、技术开发的起因、时间、解决的主要技术问题；主要的应用范围、所达到的技术经济指标，国内国际同类型技术的比较分析、该技术所处国内国际的水平分析等）</t>
    </r>
  </si>
  <si>
    <r>
      <rPr>
        <sz val="10"/>
        <rFont val="宋体"/>
        <charset val="134"/>
      </rPr>
      <t>专利技术研制报告及项目可行性研究报告</t>
    </r>
  </si>
  <si>
    <r>
      <rPr>
        <sz val="10"/>
        <rFont val="宋体"/>
        <charset val="134"/>
      </rPr>
      <t>有关政府批文、有关合同文件</t>
    </r>
  </si>
  <si>
    <r>
      <rPr>
        <sz val="10"/>
        <rFont val="宋体"/>
        <charset val="134"/>
      </rPr>
      <t>专利技术的说明书、使用方式</t>
    </r>
  </si>
  <si>
    <r>
      <rPr>
        <sz val="10"/>
        <rFont val="宋体"/>
        <charset val="134"/>
      </rPr>
      <t>企业近几年的收益状况（财务报表）、市场占有率统计、销售网络的分布图</t>
    </r>
  </si>
  <si>
    <r>
      <rPr>
        <sz val="10"/>
        <rFont val="宋体"/>
        <charset val="134"/>
      </rPr>
      <t>专有技术的实质内容是否可通过其产品轻易取得、该专有技术可被模仿的难易程度、转移性、是否会被新的专有技术替代</t>
    </r>
  </si>
  <si>
    <r>
      <rPr>
        <sz val="10"/>
        <rFont val="宋体"/>
        <charset val="134"/>
      </rPr>
      <t>企业获取该专利或专有技术的耗费明细，自研技术包括投入时间、人力（工作日及人员技术结构）、资金、物质材料的数量及价值等方面的凭证和情况介绍</t>
    </r>
  </si>
  <si>
    <r>
      <rPr>
        <sz val="10"/>
        <rFont val="宋体"/>
        <charset val="134"/>
      </rPr>
      <t>国内外市场分析与预测：企业面临市场竞争的形势（有利因素、不利因素）、未来竞争的格局、能占有市场的份额及开发的潜力</t>
    </r>
  </si>
  <si>
    <r>
      <rPr>
        <sz val="10"/>
        <rFont val="宋体"/>
        <charset val="134"/>
      </rPr>
      <t>国内外同行业的投资收益率、平均成本、利润率、销售税金、销售成本、销售费用、财务费用、销售收入占企业收入的比例、折旧占销售成本的比例</t>
    </r>
  </si>
  <si>
    <r>
      <rPr>
        <sz val="10"/>
        <rFont val="宋体"/>
        <charset val="134"/>
      </rPr>
      <t>企业发展受相关行业的影响</t>
    </r>
  </si>
  <si>
    <r>
      <rPr>
        <sz val="10"/>
        <rFont val="宋体"/>
        <charset val="134"/>
      </rPr>
      <t>企业今后五年的新增投资计划、各年固定资产净追加</t>
    </r>
  </si>
  <si>
    <r>
      <rPr>
        <sz val="10"/>
        <rFont val="宋体"/>
        <charset val="134"/>
      </rPr>
      <t>企业的销售推销计划</t>
    </r>
  </si>
  <si>
    <r>
      <rPr>
        <sz val="10"/>
        <rFont val="宋体"/>
        <charset val="134"/>
      </rPr>
      <t>企业的长期经营策略和远期战略部署</t>
    </r>
  </si>
  <si>
    <r>
      <rPr>
        <sz val="10"/>
        <rFont val="宋体"/>
        <charset val="134"/>
      </rPr>
      <t>企业未来五至十年发展的可行性研究报告</t>
    </r>
  </si>
  <si>
    <r>
      <rPr>
        <sz val="10"/>
        <rFont val="宋体"/>
        <charset val="134"/>
      </rPr>
      <t>是否得到政府的支持、享受何优惠政策</t>
    </r>
  </si>
  <si>
    <r>
      <rPr>
        <sz val="10"/>
        <rFont val="宋体"/>
        <charset val="134"/>
      </rPr>
      <t>掌握专有技术关键人员的劳动合同、专家网名单</t>
    </r>
  </si>
  <si>
    <r>
      <rPr>
        <sz val="10"/>
        <rFont val="宋体"/>
        <charset val="134"/>
      </rPr>
      <t>有关专家对该专利技术、专有技术自然寿命、经济寿命的评价</t>
    </r>
  </si>
  <si>
    <r>
      <rPr>
        <b/>
        <sz val="10"/>
        <rFont val="宋体"/>
        <charset val="134"/>
      </rPr>
      <t>其他无形资产资料清单</t>
    </r>
  </si>
  <si>
    <r>
      <rPr>
        <b/>
        <sz val="10"/>
        <rFont val="宋体"/>
        <charset val="134"/>
      </rPr>
      <t>商标</t>
    </r>
  </si>
  <si>
    <r>
      <rPr>
        <sz val="10"/>
        <rFont val="宋体"/>
        <charset val="134"/>
      </rPr>
      <t>商标注册证书复印件</t>
    </r>
  </si>
  <si>
    <r>
      <rPr>
        <sz val="10"/>
        <rFont val="宋体"/>
        <charset val="134"/>
      </rPr>
      <t>商标样式复印件</t>
    </r>
  </si>
  <si>
    <r>
      <rPr>
        <sz val="10"/>
        <rFont val="宋体"/>
        <charset val="134"/>
      </rPr>
      <t>转让注册商标相关文件的复印件</t>
    </r>
  </si>
  <si>
    <r>
      <rPr>
        <sz val="10"/>
        <rFont val="宋体"/>
        <charset val="134"/>
      </rPr>
      <t>商标的使用情况、使用方式的说明</t>
    </r>
  </si>
  <si>
    <r>
      <rPr>
        <sz val="10"/>
        <rFont val="宋体"/>
        <charset val="134"/>
      </rPr>
      <t>使用商标产品的生产投资规模、成本费用、销售收入历史数据及未来预测数据</t>
    </r>
  </si>
  <si>
    <r>
      <rPr>
        <b/>
        <sz val="10"/>
        <rFont val="宋体"/>
        <charset val="134"/>
      </rPr>
      <t>计算机软件</t>
    </r>
  </si>
  <si>
    <r>
      <rPr>
        <sz val="10"/>
        <rFont val="宋体"/>
        <charset val="134"/>
      </rPr>
      <t>软件登记证书复印件</t>
    </r>
  </si>
  <si>
    <r>
      <rPr>
        <sz val="10"/>
        <rFont val="宋体"/>
        <charset val="134"/>
      </rPr>
      <t>软件研制开发报告复印件</t>
    </r>
  </si>
  <si>
    <r>
      <rPr>
        <sz val="10"/>
        <rFont val="宋体"/>
        <charset val="134"/>
      </rPr>
      <t>软件研制开发人员状况</t>
    </r>
  </si>
  <si>
    <r>
      <rPr>
        <sz val="10"/>
        <rFont val="宋体"/>
        <charset val="134"/>
      </rPr>
      <t>软件使用情况的说明</t>
    </r>
  </si>
  <si>
    <r>
      <rPr>
        <sz val="10"/>
        <rFont val="宋体"/>
        <charset val="134"/>
      </rPr>
      <t>软件产品的生产成本费用、销售收入历史数据及未来预测数据</t>
    </r>
  </si>
  <si>
    <r>
      <rPr>
        <b/>
        <sz val="10"/>
        <rFont val="宋体"/>
        <charset val="134"/>
      </rPr>
      <t>专营权类无形资产</t>
    </r>
  </si>
  <si>
    <r>
      <rPr>
        <sz val="10"/>
        <rFont val="宋体"/>
        <charset val="134"/>
      </rPr>
      <t>如为专营权，请提供专营权证书（申请文件及批准证书）</t>
    </r>
  </si>
  <si>
    <r>
      <rPr>
        <sz val="10"/>
        <rFont val="宋体"/>
        <charset val="134"/>
      </rPr>
      <t>为获得此项权利所投入的成本费用详细资料（包括专营开发、注册等费用）</t>
    </r>
  </si>
  <si>
    <r>
      <rPr>
        <sz val="10"/>
        <rFont val="宋体"/>
        <charset val="134"/>
      </rPr>
      <t>说明此专营权的产品经营范围、专营权的地域范围（全国总代理、省级总代理）、专营权限、经营方式、利润分成情况</t>
    </r>
  </si>
  <si>
    <r>
      <rPr>
        <sz val="10"/>
        <rFont val="宋体"/>
        <charset val="134"/>
      </rPr>
      <t>利用此项经营权销售的产品的规格、型号、售价、产品规模、投资及成本费用（主要原材料、燃料、辅助材料单耗和价格、材料费、人工费和制造费用测算、管理费、财务费和销售费用）</t>
    </r>
  </si>
  <si>
    <r>
      <rPr>
        <sz val="10"/>
        <rFont val="宋体"/>
        <charset val="134"/>
      </rPr>
      <t>企业采用此项专营权后的收益费用的详细资料</t>
    </r>
  </si>
  <si>
    <r>
      <rPr>
        <sz val="10"/>
        <rFont val="宋体"/>
        <charset val="134"/>
      </rPr>
      <t>专营权产品的市场反馈、市场占有率情况；应用该专营权的产品市场需求总量，与该产品有竞争力的同类产品和可替代产品的市场需求量</t>
    </r>
  </si>
  <si>
    <r>
      <rPr>
        <sz val="10"/>
        <rFont val="宋体"/>
        <charset val="134"/>
      </rPr>
      <t>未来几年采用专营权的收益费用情况预测</t>
    </r>
  </si>
  <si>
    <r>
      <rPr>
        <sz val="10"/>
        <rFont val="宋体"/>
        <charset val="134"/>
      </rPr>
      <t>相关的税法及法律性文件（同类企业经营的有关税费及其财经政策）</t>
    </r>
  </si>
  <si>
    <r>
      <rPr>
        <sz val="10"/>
        <rFont val="宋体"/>
        <charset val="134"/>
      </rPr>
      <t>该专营权有无转让及许可使用的情况，若有转让，说明转让方式、已转让次数、已转让地区及技术研制成本、直接成本与追加成本和有无其他附带条件等</t>
    </r>
  </si>
  <si>
    <r>
      <rPr>
        <sz val="10"/>
        <rFont val="宋体"/>
        <charset val="134"/>
      </rPr>
      <t>评估人员：</t>
    </r>
  </si>
  <si>
    <r>
      <rPr>
        <sz val="10"/>
        <rFont val="宋体"/>
        <charset val="134"/>
      </rPr>
      <t>填表说明：</t>
    </r>
  </si>
  <si>
    <r>
      <rPr>
        <sz val="10"/>
        <rFont val="Times New Roman"/>
        <charset val="134"/>
      </rPr>
      <t>1</t>
    </r>
    <r>
      <rPr>
        <sz val="10"/>
        <rFont val="宋体"/>
        <charset val="134"/>
      </rPr>
      <t>、本清单供评估机构在接受评估项目委托后，向委托方及被评估单位索取资料所用。除本资料清单外，评估师还应当收集委托方及被评估单位以外的信息资料。评估师应当分析收集到的资料情况，确定可能采用的评估方法，再根据所选用的评估方法，补充完善所收集的资料。因此本资料清单并不是一次性的向委托方及被评估单位提交，而应当根据评估工作的进度随时补充、完善。</t>
    </r>
  </si>
  <si>
    <r>
      <rPr>
        <sz val="10"/>
        <rFont val="Times New Roman"/>
        <charset val="134"/>
      </rPr>
      <t>2</t>
    </r>
    <r>
      <rPr>
        <sz val="10"/>
        <rFont val="宋体"/>
        <charset val="134"/>
      </rPr>
      <t>、由于提供必要的资料并保证所提供资料的真实性、合法性和完整性是委托方和相关当事方的责任，因此本资料清单要求资料提交人签字并注明提交时间。</t>
    </r>
  </si>
  <si>
    <r>
      <rPr>
        <sz val="10"/>
        <rFont val="Times New Roman"/>
        <charset val="134"/>
      </rPr>
      <t>3</t>
    </r>
    <r>
      <rPr>
        <sz val="10"/>
        <rFont val="宋体"/>
        <charset val="134"/>
      </rPr>
      <t>、本资料清单根据工业企业价值评估设计。若为单项资产评估项目，评估师可根据评估对象选择相应的资料。</t>
    </r>
  </si>
  <si>
    <r>
      <rPr>
        <b/>
        <sz val="16"/>
        <rFont val="宋体"/>
        <charset val="134"/>
      </rPr>
      <t>被评估单位会计政策调查表</t>
    </r>
  </si>
  <si>
    <r>
      <rPr>
        <sz val="10"/>
        <rFont val="宋体"/>
        <charset val="134"/>
      </rPr>
      <t>索引号：</t>
    </r>
    <r>
      <rPr>
        <sz val="10"/>
        <rFont val="Times New Roman"/>
        <charset val="134"/>
      </rPr>
      <t>C3/2</t>
    </r>
  </si>
  <si>
    <r>
      <rPr>
        <b/>
        <sz val="10"/>
        <rFont val="宋体"/>
        <charset val="134"/>
      </rPr>
      <t>序号</t>
    </r>
  </si>
  <si>
    <r>
      <rPr>
        <b/>
        <sz val="10"/>
        <rFont val="宋体"/>
        <charset val="134"/>
      </rPr>
      <t>项目</t>
    </r>
  </si>
  <si>
    <r>
      <rPr>
        <b/>
        <sz val="10"/>
        <rFont val="宋体"/>
        <charset val="134"/>
      </rPr>
      <t>一贯政策</t>
    </r>
  </si>
  <si>
    <r>
      <rPr>
        <b/>
        <sz val="10"/>
        <rFont val="宋体"/>
        <charset val="134"/>
      </rPr>
      <t>变动情况</t>
    </r>
  </si>
  <si>
    <r>
      <rPr>
        <b/>
        <sz val="10"/>
        <rFont val="宋体"/>
        <charset val="134"/>
      </rPr>
      <t>备注</t>
    </r>
  </si>
  <si>
    <r>
      <rPr>
        <sz val="10"/>
        <rFont val="宋体"/>
        <charset val="134"/>
      </rPr>
      <t>各种适用税费率</t>
    </r>
  </si>
  <si>
    <r>
      <rPr>
        <sz val="10"/>
        <rFont val="宋体"/>
        <charset val="134"/>
      </rPr>
      <t>所得税（　）增值税（　）营业税（　）城建税（　）教育费附加（　）河道费（　）消费税（　）其他（　）</t>
    </r>
  </si>
  <si>
    <r>
      <rPr>
        <sz val="10"/>
        <rFont val="宋体"/>
        <charset val="134"/>
      </rPr>
      <t>合并报表编制范围</t>
    </r>
  </si>
  <si>
    <r>
      <rPr>
        <sz val="10"/>
        <rFont val="宋体"/>
        <charset val="134"/>
      </rPr>
      <t>投资比例超过</t>
    </r>
    <r>
      <rPr>
        <sz val="10"/>
        <rFont val="Times New Roman"/>
        <charset val="134"/>
      </rPr>
      <t>50%</t>
    </r>
    <r>
      <rPr>
        <sz val="10"/>
        <rFont val="宋体"/>
        <charset val="134"/>
      </rPr>
      <t>的单位个数（　），合并单位个数（　）</t>
    </r>
  </si>
  <si>
    <r>
      <rPr>
        <sz val="10"/>
        <rFont val="宋体"/>
        <charset val="134"/>
      </rPr>
      <t>具体会计政策</t>
    </r>
  </si>
  <si>
    <r>
      <rPr>
        <sz val="10"/>
        <rFont val="宋体"/>
        <charset val="134"/>
      </rPr>
      <t>材料计价标准和方法</t>
    </r>
  </si>
  <si>
    <r>
      <rPr>
        <sz val="10"/>
        <rFont val="Times New Roman"/>
        <charset val="134"/>
      </rPr>
      <t>1</t>
    </r>
    <r>
      <rPr>
        <sz val="10"/>
        <rFont val="宋体"/>
        <charset val="134"/>
      </rPr>
      <t>、按实际成本核算（　）发出采用：先进先出法（　）加权平均法（　）个别计价法（　）</t>
    </r>
  </si>
  <si>
    <r>
      <rPr>
        <sz val="10"/>
        <rFont val="Times New Roman"/>
        <charset val="134"/>
      </rPr>
      <t>2</t>
    </r>
    <r>
      <rPr>
        <sz val="10"/>
        <rFont val="宋体"/>
        <charset val="134"/>
      </rPr>
      <t>、按计划（定额）成本核算（　）。材料成本差异分摊方法：全部由完工产品成本负担（　）在产成品与在产品成本之间分摊（　）</t>
    </r>
  </si>
  <si>
    <r>
      <rPr>
        <sz val="10"/>
        <rFont val="宋体"/>
        <charset val="134"/>
      </rPr>
      <t>产成品发出核算计价方法</t>
    </r>
  </si>
  <si>
    <r>
      <rPr>
        <sz val="10"/>
        <rFont val="Times New Roman"/>
        <charset val="134"/>
      </rPr>
      <t>2</t>
    </r>
    <r>
      <rPr>
        <sz val="10"/>
        <rFont val="宋体"/>
        <charset val="134"/>
      </rPr>
      <t>、按计划（定额）成本核算（　）。产成品成本差异分摊方法：全部由销售成本负担（　）在产成品与销售成本之间分摊（　）</t>
    </r>
  </si>
  <si>
    <r>
      <rPr>
        <sz val="10"/>
        <rFont val="宋体"/>
        <charset val="134"/>
      </rPr>
      <t>在产品计价方法</t>
    </r>
  </si>
  <si>
    <r>
      <rPr>
        <sz val="10"/>
        <rFont val="宋体"/>
        <charset val="134"/>
      </rPr>
      <t>成本内容：采购成本（　）加工成本（　）</t>
    </r>
  </si>
  <si>
    <r>
      <rPr>
        <sz val="10"/>
        <rFont val="宋体"/>
        <charset val="134"/>
      </rPr>
      <t>数量确定：约当产量（　）固定数量（　）估计数（　）</t>
    </r>
  </si>
  <si>
    <r>
      <rPr>
        <sz val="10"/>
        <rFont val="宋体"/>
        <charset val="134"/>
      </rPr>
      <t>成本确定：实际成本（　）定额成本（　）</t>
    </r>
  </si>
  <si>
    <r>
      <rPr>
        <sz val="10"/>
        <rFont val="宋体"/>
        <charset val="134"/>
      </rPr>
      <t>存货的盘存方法</t>
    </r>
  </si>
  <si>
    <r>
      <rPr>
        <sz val="10"/>
        <rFont val="宋体"/>
        <charset val="134"/>
      </rPr>
      <t>实地盘存制（　）；永续盘存制（　）</t>
    </r>
  </si>
  <si>
    <r>
      <rPr>
        <sz val="10"/>
        <rFont val="宋体"/>
        <charset val="134"/>
      </rPr>
      <t>低耗品摊销方法</t>
    </r>
  </si>
  <si>
    <r>
      <rPr>
        <sz val="10"/>
        <rFont val="宋体"/>
        <charset val="134"/>
      </rPr>
      <t>一次摊销（　）五五摊销（　）其他（　）</t>
    </r>
  </si>
  <si>
    <t>4</t>
  </si>
  <si>
    <r>
      <rPr>
        <sz val="10"/>
        <rFont val="宋体"/>
        <charset val="134"/>
      </rPr>
      <t>折旧方法</t>
    </r>
  </si>
  <si>
    <r>
      <rPr>
        <sz val="10"/>
        <rFont val="宋体"/>
        <charset val="134"/>
      </rPr>
      <t>年限平均法（　）工作量法（　）年数总和法（　）双倍余额递减法（　）其他（　）残值率（　）</t>
    </r>
  </si>
  <si>
    <t>5</t>
  </si>
  <si>
    <r>
      <rPr>
        <sz val="10"/>
        <rFont val="宋体"/>
        <charset val="134"/>
      </rPr>
      <t>固定资产大修理摊提方法</t>
    </r>
  </si>
  <si>
    <r>
      <rPr>
        <sz val="10"/>
        <rFont val="宋体"/>
        <charset val="134"/>
      </rPr>
      <t>预提（　）待摊（　）直接计入费用（　）</t>
    </r>
  </si>
  <si>
    <t>6</t>
  </si>
  <si>
    <r>
      <rPr>
        <sz val="10"/>
        <rFont val="宋体"/>
        <charset val="134"/>
      </rPr>
      <t>八项准备提取情况</t>
    </r>
  </si>
  <si>
    <r>
      <rPr>
        <sz val="10"/>
        <rFont val="宋体"/>
        <charset val="134"/>
      </rPr>
      <t>交易性金融资产跌价准备提取（　），应收款项坏帐准备提取（　），存货跌价准备提取（　）委托贷款减值准备提取（　），长期投资减值准备提取（　），固定资产减值准备提取（　），在建工程减值准备提取（　），无形资产减值准备提取（　）。</t>
    </r>
  </si>
  <si>
    <t>7</t>
  </si>
  <si>
    <r>
      <rPr>
        <sz val="10"/>
        <rFont val="宋体"/>
        <charset val="134"/>
      </rPr>
      <t>无形资产摊销方法</t>
    </r>
  </si>
  <si>
    <r>
      <rPr>
        <sz val="10"/>
        <rFont val="宋体"/>
        <charset val="134"/>
      </rPr>
      <t>直线法摊销期限（年）</t>
    </r>
  </si>
  <si>
    <t>8</t>
  </si>
  <si>
    <r>
      <rPr>
        <sz val="10"/>
        <rFont val="宋体"/>
        <charset val="134"/>
      </rPr>
      <t>长期待摊费用摊销方法</t>
    </r>
  </si>
  <si>
    <r>
      <rPr>
        <sz val="10"/>
        <rFont val="宋体"/>
        <charset val="134"/>
      </rPr>
      <t>分期摊销期限（年），按受益期推销（年）。</t>
    </r>
  </si>
  <si>
    <r>
      <rPr>
        <sz val="10"/>
        <rFont val="宋体"/>
        <charset val="134"/>
      </rPr>
      <t>填表说明：本表供评估人员向被评估单位了解会计政策使用。</t>
    </r>
  </si>
  <si>
    <t>返回</t>
  </si>
  <si>
    <r>
      <rPr>
        <sz val="20"/>
        <rFont val="隶书"/>
        <charset val="134"/>
      </rPr>
      <t>固定资产—房屋建筑物评估明细表</t>
    </r>
  </si>
  <si>
    <t>对应核算单位</t>
  </si>
  <si>
    <t>土地情况</t>
  </si>
  <si>
    <t>资产编号</t>
  </si>
  <si>
    <t>权证编号</t>
  </si>
  <si>
    <t>证载权利人名称</t>
  </si>
  <si>
    <t>实际占用人名称</t>
  </si>
  <si>
    <t>建筑物
名称</t>
  </si>
  <si>
    <t>结构</t>
  </si>
  <si>
    <t>建成年月</t>
  </si>
  <si>
    <t>建筑面积/体积
(m2)/(m3)</t>
  </si>
  <si>
    <t>成本单价
(元/m2)</t>
  </si>
  <si>
    <t>折旧年限</t>
  </si>
  <si>
    <t>残值率</t>
  </si>
  <si>
    <t>年折旧额</t>
  </si>
  <si>
    <t>详细地址</t>
  </si>
  <si>
    <t>现用途</t>
  </si>
  <si>
    <t>层高</t>
  </si>
  <si>
    <t>檐高</t>
  </si>
  <si>
    <t>总层数</t>
  </si>
  <si>
    <t>本单位占第几层</t>
  </si>
  <si>
    <t>若未取得房产证，目前权利人</t>
  </si>
  <si>
    <t>使用状况</t>
  </si>
  <si>
    <t>房地产来源</t>
  </si>
  <si>
    <t>账外资产原始取得价格</t>
  </si>
  <si>
    <t>账面值中含电梯空调主机等大型设备的价值</t>
  </si>
  <si>
    <t>是否包含土地价值</t>
  </si>
  <si>
    <t>是否设定抵押权</t>
  </si>
  <si>
    <t>承租单位名称</t>
  </si>
  <si>
    <t>是否为外购商品房</t>
  </si>
  <si>
    <t>是否为房改房</t>
  </si>
  <si>
    <t>如是房改房是否还要继续房改</t>
  </si>
  <si>
    <t>是否存在有账无实情况</t>
  </si>
  <si>
    <t>审计前账面值</t>
  </si>
  <si>
    <t>账面价值</t>
  </si>
  <si>
    <t>评估价值</t>
  </si>
  <si>
    <t>增值率%</t>
  </si>
  <si>
    <r>
      <rPr>
        <b/>
        <sz val="9"/>
        <rFont val="仿宋_GB2312"/>
        <charset val="134"/>
      </rPr>
      <t>评估单价(元/m</t>
    </r>
    <r>
      <rPr>
        <b/>
        <vertAlign val="superscript"/>
        <sz val="9"/>
        <rFont val="仿宋_GB2312"/>
        <charset val="134"/>
      </rPr>
      <t>2</t>
    </r>
    <r>
      <rPr>
        <b/>
        <sz val="9"/>
        <rFont val="仿宋_GB2312"/>
        <charset val="134"/>
      </rPr>
      <t>)</t>
    </r>
  </si>
  <si>
    <t>交叉索引号</t>
  </si>
  <si>
    <t>1.Σ 土建</t>
  </si>
  <si>
    <t>2.Σ     其</t>
  </si>
  <si>
    <t>位置</t>
  </si>
  <si>
    <t>跨度</t>
  </si>
  <si>
    <t>层数</t>
  </si>
  <si>
    <t>建筑面积</t>
  </si>
  <si>
    <t>附属设施</t>
  </si>
  <si>
    <t>用途</t>
  </si>
  <si>
    <t>已使用年限</t>
  </si>
  <si>
    <t>尚可使用年限</t>
  </si>
  <si>
    <t>主体部分</t>
  </si>
  <si>
    <t>装饰部分</t>
  </si>
  <si>
    <t>安装部分</t>
  </si>
  <si>
    <t xml:space="preserve">评  估  计  算 </t>
  </si>
  <si>
    <t>复核意见</t>
  </si>
  <si>
    <t>评估依据</t>
  </si>
  <si>
    <t>评估结论</t>
  </si>
  <si>
    <t>特别事项</t>
  </si>
  <si>
    <t>宗地所在省市(县)</t>
  </si>
  <si>
    <t>宗地编号</t>
  </si>
  <si>
    <t>宗地名称</t>
  </si>
  <si>
    <t>土地证编号</t>
  </si>
  <si>
    <t>详细座落地址</t>
  </si>
  <si>
    <r>
      <rPr>
        <b/>
        <sz val="9"/>
        <rFont val="仿宋_GB2312"/>
        <charset val="134"/>
      </rPr>
      <t>土地面积(M</t>
    </r>
    <r>
      <rPr>
        <b/>
        <vertAlign val="superscript"/>
        <sz val="9"/>
        <rFont val="仿宋_GB2312"/>
        <charset val="134"/>
      </rPr>
      <t>2</t>
    </r>
    <r>
      <rPr>
        <b/>
        <sz val="9"/>
        <rFont val="仿宋_GB2312"/>
        <charset val="134"/>
      </rPr>
      <t>)</t>
    </r>
  </si>
  <si>
    <t>土地用途</t>
  </si>
  <si>
    <t>土地权属性质</t>
  </si>
  <si>
    <t>原值</t>
  </si>
  <si>
    <t>净值</t>
  </si>
  <si>
    <t>减值准备</t>
  </si>
  <si>
    <t>成新率%</t>
  </si>
  <si>
    <t>基础</t>
  </si>
  <si>
    <t>梁柱</t>
  </si>
  <si>
    <t>墙体</t>
  </si>
  <si>
    <t>屋面</t>
  </si>
  <si>
    <t>地面</t>
  </si>
  <si>
    <t>门窗</t>
  </si>
  <si>
    <t>内墙</t>
  </si>
  <si>
    <t>外墙</t>
  </si>
  <si>
    <t>电照</t>
  </si>
  <si>
    <t>管道</t>
  </si>
  <si>
    <t>土建</t>
  </si>
  <si>
    <t>水暖</t>
  </si>
  <si>
    <t>装修</t>
  </si>
  <si>
    <t>前期费</t>
  </si>
  <si>
    <t>城基配套费</t>
  </si>
  <si>
    <t>场区配套费</t>
  </si>
  <si>
    <t>建单管理费%</t>
  </si>
  <si>
    <t>工程预备费%</t>
  </si>
  <si>
    <t>利润%</t>
  </si>
  <si>
    <t>其他费用%</t>
  </si>
  <si>
    <t>资金成本%</t>
  </si>
  <si>
    <r>
      <rPr>
        <sz val="9"/>
        <rFont val="Arial Narrow"/>
        <charset val="134"/>
      </rPr>
      <t>合</t>
    </r>
    <r>
      <rPr>
        <sz val="9"/>
        <rFont val="Arial Narrow"/>
        <charset val="134"/>
      </rPr>
      <t xml:space="preserve">            </t>
    </r>
    <r>
      <rPr>
        <sz val="9"/>
        <rFont val="宋体"/>
        <charset val="134"/>
      </rPr>
      <t>计</t>
    </r>
  </si>
  <si>
    <t>减：房屋建筑物减值准备</t>
  </si>
  <si>
    <t>填表说明：</t>
  </si>
  <si>
    <r>
      <rPr>
        <sz val="9"/>
        <rFont val="宋体"/>
        <charset val="134"/>
      </rPr>
      <t>填写该表的原则是</t>
    </r>
    <r>
      <rPr>
        <sz val="9"/>
        <rFont val="Arial Narrow"/>
        <charset val="134"/>
      </rPr>
      <t>“</t>
    </r>
    <r>
      <rPr>
        <sz val="9"/>
        <rFont val="宋体"/>
        <charset val="134"/>
      </rPr>
      <t>房地匹配</t>
    </r>
    <r>
      <rPr>
        <sz val="9"/>
        <rFont val="Arial Narrow"/>
        <charset val="134"/>
      </rPr>
      <t>”</t>
    </r>
    <r>
      <rPr>
        <sz val="9"/>
        <rFont val="宋体"/>
        <charset val="134"/>
      </rPr>
      <t>。如例，填写时，先填写宗地，再将该宗地上对应的所有建筑物逐一填写。</t>
    </r>
  </si>
  <si>
    <r>
      <rPr>
        <sz val="9"/>
        <rFont val="Arial Narrow"/>
        <charset val="134"/>
      </rPr>
      <t>1</t>
    </r>
    <r>
      <rPr>
        <sz val="9"/>
        <rFont val="宋体"/>
        <charset val="134"/>
      </rPr>
      <t>、房产证编号：为该申报房屋建筑物在房地产证或房产证上之编号（完整的法定编号，请按产权证封面完整填写，不要只填数字部分，如</t>
    </r>
    <r>
      <rPr>
        <sz val="9"/>
        <rFont val="Arial Narrow"/>
        <charset val="134"/>
      </rPr>
      <t>“</t>
    </r>
    <r>
      <rPr>
        <sz val="9"/>
        <rFont val="宋体"/>
        <charset val="134"/>
      </rPr>
      <t>粤房证</t>
    </r>
    <r>
      <rPr>
        <sz val="9"/>
        <rFont val="Arial Narrow"/>
        <charset val="134"/>
      </rPr>
      <t>(2006)</t>
    </r>
    <r>
      <rPr>
        <sz val="9"/>
        <rFont val="宋体"/>
        <charset val="134"/>
      </rPr>
      <t>字第</t>
    </r>
    <r>
      <rPr>
        <sz val="9"/>
        <rFont val="Arial Narrow"/>
        <charset val="134"/>
      </rPr>
      <t>0012</t>
    </r>
    <r>
      <rPr>
        <sz val="9"/>
        <rFont val="宋体"/>
        <charset val="134"/>
      </rPr>
      <t>号</t>
    </r>
    <r>
      <rPr>
        <sz val="9"/>
        <rFont val="Arial Narrow"/>
        <charset val="134"/>
      </rPr>
      <t>”</t>
    </r>
    <r>
      <rPr>
        <sz val="9"/>
        <rFont val="宋体"/>
        <charset val="134"/>
      </rPr>
      <t>）。若尚未办理房产证，则填写</t>
    </r>
    <r>
      <rPr>
        <sz val="9"/>
        <rFont val="Arial Narrow"/>
        <charset val="134"/>
      </rPr>
      <t>“</t>
    </r>
    <r>
      <rPr>
        <sz val="9"/>
        <rFont val="宋体"/>
        <charset val="134"/>
      </rPr>
      <t>无</t>
    </r>
    <r>
      <rPr>
        <sz val="9"/>
        <rFont val="Arial Narrow"/>
        <charset val="134"/>
      </rPr>
      <t>”</t>
    </r>
    <r>
      <rPr>
        <sz val="9"/>
        <rFont val="宋体"/>
        <charset val="134"/>
      </rPr>
      <t>。</t>
    </r>
  </si>
  <si>
    <r>
      <rPr>
        <sz val="9"/>
        <rFont val="Arial Narrow"/>
        <charset val="134"/>
      </rPr>
      <t>2</t>
    </r>
    <r>
      <rPr>
        <sz val="9"/>
        <rFont val="宋体"/>
        <charset val="134"/>
      </rPr>
      <t>、建筑物名称：为该申报建筑物之名称，要求同房产证上的建筑物名称一致，若尚未办证或房产证上未标注清楚，则按该建筑物现时用途之名称，若现时用途之名称同资产台帐上的名称不一致，则将资产台帐名称用括号填入。例如：</t>
    </r>
    <r>
      <rPr>
        <sz val="9"/>
        <rFont val="Arial Narrow"/>
        <charset val="134"/>
      </rPr>
      <t>XX</t>
    </r>
    <r>
      <rPr>
        <sz val="9"/>
        <rFont val="宋体"/>
        <charset val="134"/>
      </rPr>
      <t>大楼、</t>
    </r>
    <r>
      <rPr>
        <sz val="9"/>
        <rFont val="Arial Narrow"/>
        <charset val="134"/>
      </rPr>
      <t>XX</t>
    </r>
    <r>
      <rPr>
        <sz val="9"/>
        <rFont val="宋体"/>
        <charset val="134"/>
      </rPr>
      <t>仓库，名称一定要写全名；</t>
    </r>
  </si>
  <si>
    <r>
      <rPr>
        <sz val="9"/>
        <rFont val="Arial Narrow"/>
        <charset val="134"/>
      </rPr>
      <t>3</t>
    </r>
    <r>
      <rPr>
        <sz val="9"/>
        <rFont val="宋体"/>
        <charset val="134"/>
      </rPr>
      <t>、详细地址：填写申报建筑物房产证证载地址</t>
    </r>
    <r>
      <rPr>
        <sz val="9"/>
        <rFont val="Arial Narrow"/>
        <charset val="134"/>
      </rPr>
      <t>,</t>
    </r>
    <r>
      <rPr>
        <sz val="9"/>
        <rFont val="宋体"/>
        <charset val="134"/>
      </rPr>
      <t>无房产证则填写详细地址</t>
    </r>
    <r>
      <rPr>
        <sz val="9"/>
        <rFont val="Arial Narrow"/>
        <charset val="134"/>
      </rPr>
      <t>,</t>
    </r>
    <r>
      <rPr>
        <sz val="9"/>
        <rFont val="宋体"/>
        <charset val="134"/>
      </rPr>
      <t>应具备省、市、县、区、街、巷、号、层、单元等要素。</t>
    </r>
  </si>
  <si>
    <r>
      <rPr>
        <sz val="9"/>
        <rFont val="Arial Narrow"/>
        <charset val="134"/>
      </rPr>
      <t>4</t>
    </r>
    <r>
      <rPr>
        <sz val="9"/>
        <rFont val="宋体"/>
        <charset val="134"/>
      </rPr>
      <t>、建筑结构：为该申报建筑物之结构类型。例如：框剪、排架、框架、砖混、砖木、简易等。若排架、框架结构中的柱、梁、屋架均为钢结构时，则填写钢排架或钢框架结构；</t>
    </r>
  </si>
  <si>
    <r>
      <rPr>
        <sz val="9"/>
        <rFont val="Arial Narrow"/>
        <charset val="134"/>
      </rPr>
      <t>5</t>
    </r>
    <r>
      <rPr>
        <sz val="9"/>
        <rFont val="宋体"/>
        <charset val="134"/>
      </rPr>
      <t>、建成日期：为该申报建筑物竣工之年、月；</t>
    </r>
  </si>
  <si>
    <r>
      <rPr>
        <sz val="9"/>
        <rFont val="Arial Narrow"/>
        <charset val="134"/>
      </rPr>
      <t>6</t>
    </r>
    <r>
      <rPr>
        <sz val="9"/>
        <rFont val="宋体"/>
        <charset val="134"/>
      </rPr>
      <t>、建筑面积：为该申报建筑物面积，以平方米为单位。该面积必须与房产证上登记之面积相同。若现时暂未办理房产证，则按原竣工验收入帐的面积填列，等本次办测量后再按办面积修改。对已进行过改建扩建的房产，按现时实际面积填报，对改建、扩建面积在备注中说明；</t>
    </r>
  </si>
  <si>
    <r>
      <rPr>
        <sz val="9"/>
        <rFont val="Arial Narrow"/>
        <charset val="134"/>
      </rPr>
      <t>7</t>
    </r>
    <r>
      <rPr>
        <sz val="9"/>
        <rFont val="宋体"/>
        <charset val="134"/>
      </rPr>
      <t>、成本单价：为帐面原值与建筑面积的比值；</t>
    </r>
    <r>
      <rPr>
        <sz val="9"/>
        <rFont val="Arial Narrow"/>
        <charset val="134"/>
      </rPr>
      <t xml:space="preserve"> </t>
    </r>
  </si>
  <si>
    <r>
      <rPr>
        <sz val="9"/>
        <rFont val="Arial Narrow"/>
        <charset val="134"/>
      </rPr>
      <t>8</t>
    </r>
    <r>
      <rPr>
        <sz val="9"/>
        <rFont val="宋体"/>
        <charset val="134"/>
      </rPr>
      <t>、用途：（即实物形态）指办公用房、仓库、车库、培训用房、商业用房、营业用房、宿舍、其他非营业用房等。按照房产证载用途填写，无证的按实际用途填写；若目前空置，请填上</t>
    </r>
    <r>
      <rPr>
        <sz val="9"/>
        <rFont val="Arial Narrow"/>
        <charset val="134"/>
      </rPr>
      <t>“</t>
    </r>
    <r>
      <rPr>
        <sz val="9"/>
        <rFont val="宋体"/>
        <charset val="134"/>
      </rPr>
      <t>空置</t>
    </r>
    <r>
      <rPr>
        <sz val="9"/>
        <rFont val="Arial Narrow"/>
        <charset val="134"/>
      </rPr>
      <t>”</t>
    </r>
    <r>
      <rPr>
        <sz val="9"/>
        <rFont val="宋体"/>
        <charset val="134"/>
      </rPr>
      <t>；若租出给外单位，请填上</t>
    </r>
    <r>
      <rPr>
        <sz val="9"/>
        <rFont val="Arial Narrow"/>
        <charset val="134"/>
      </rPr>
      <t>“</t>
    </r>
    <r>
      <rPr>
        <sz val="9"/>
        <rFont val="宋体"/>
        <charset val="134"/>
      </rPr>
      <t>租出</t>
    </r>
    <r>
      <rPr>
        <sz val="9"/>
        <rFont val="Arial Narrow"/>
        <charset val="134"/>
      </rPr>
      <t>”</t>
    </r>
    <r>
      <rPr>
        <sz val="9"/>
        <rFont val="宋体"/>
        <charset val="134"/>
      </rPr>
      <t>并提供有关租赁合同</t>
    </r>
  </si>
  <si>
    <r>
      <rPr>
        <sz val="9"/>
        <rFont val="Arial Narrow"/>
        <charset val="134"/>
      </rPr>
      <t>9</t>
    </r>
    <r>
      <rPr>
        <sz val="9"/>
        <rFont val="宋体"/>
        <charset val="134"/>
      </rPr>
      <t>、总层数：按房屋的实际层数填写。例如房屋共计</t>
    </r>
    <r>
      <rPr>
        <sz val="9"/>
        <rFont val="Arial Narrow"/>
        <charset val="134"/>
      </rPr>
      <t>30</t>
    </r>
    <r>
      <rPr>
        <sz val="9"/>
        <rFont val="宋体"/>
        <charset val="134"/>
      </rPr>
      <t>层，其中包含地下室</t>
    </r>
    <r>
      <rPr>
        <sz val="9"/>
        <rFont val="Arial Narrow"/>
        <charset val="134"/>
      </rPr>
      <t>2</t>
    </r>
    <r>
      <rPr>
        <sz val="9"/>
        <rFont val="宋体"/>
        <charset val="134"/>
      </rPr>
      <t>层，则：填写</t>
    </r>
    <r>
      <rPr>
        <sz val="9"/>
        <rFont val="Arial Narrow"/>
        <charset val="134"/>
      </rPr>
      <t xml:space="preserve"> -2/30 </t>
    </r>
    <r>
      <rPr>
        <sz val="9"/>
        <rFont val="宋体"/>
        <charset val="134"/>
      </rPr>
      <t>；</t>
    </r>
  </si>
  <si>
    <r>
      <rPr>
        <sz val="9"/>
        <rFont val="Arial Narrow"/>
        <charset val="134"/>
      </rPr>
      <t>10</t>
    </r>
    <r>
      <rPr>
        <sz val="9"/>
        <rFont val="宋体"/>
        <charset val="134"/>
      </rPr>
      <t>、本单位占第几层：为本单位所在层数，如果占多层，要分别填写；</t>
    </r>
  </si>
  <si>
    <r>
      <rPr>
        <sz val="9"/>
        <rFont val="Arial Narrow"/>
        <charset val="134"/>
      </rPr>
      <t>11</t>
    </r>
    <r>
      <rPr>
        <sz val="9"/>
        <rFont val="宋体"/>
        <charset val="134"/>
      </rPr>
      <t>、权利人名称，指房地产证上所载明的权利人。如无房产证则填写</t>
    </r>
    <r>
      <rPr>
        <sz val="9"/>
        <rFont val="Arial Narrow"/>
        <charset val="134"/>
      </rPr>
      <t>“</t>
    </r>
    <r>
      <rPr>
        <sz val="9"/>
        <rFont val="宋体"/>
        <charset val="134"/>
      </rPr>
      <t>无</t>
    </r>
    <r>
      <rPr>
        <sz val="9"/>
        <rFont val="Arial Narrow"/>
        <charset val="134"/>
      </rPr>
      <t>”</t>
    </r>
    <r>
      <rPr>
        <sz val="9"/>
        <rFont val="宋体"/>
        <charset val="134"/>
      </rPr>
      <t>；</t>
    </r>
  </si>
  <si>
    <r>
      <rPr>
        <sz val="9"/>
        <rFont val="Arial Narrow"/>
        <charset val="134"/>
      </rPr>
      <t>12</t>
    </r>
    <r>
      <rPr>
        <sz val="9"/>
        <rFont val="宋体"/>
        <charset val="134"/>
      </rPr>
      <t>、若未取得房产证，目前权利人：根据实际情况填写，如存在纠纷、涉案的，请将相关内容填入其中；</t>
    </r>
  </si>
  <si>
    <r>
      <rPr>
        <sz val="9"/>
        <rFont val="Arial Narrow"/>
        <charset val="134"/>
      </rPr>
      <t>13</t>
    </r>
    <r>
      <rPr>
        <sz val="9"/>
        <rFont val="宋体"/>
        <charset val="134"/>
      </rPr>
      <t>、使用状况：正常使用、闲置、待报废、对外出租、拆除、费用挂账等；</t>
    </r>
  </si>
  <si>
    <r>
      <rPr>
        <sz val="9"/>
        <rFont val="Arial Narrow"/>
        <charset val="134"/>
      </rPr>
      <t>14</t>
    </r>
    <r>
      <rPr>
        <sz val="9"/>
        <rFont val="宋体"/>
        <charset val="134"/>
      </rPr>
      <t>、房地产来源：分购置、清产核资、盘盈、自建、接受捐赠、系统内调入、联建、其他增加分别填报；</t>
    </r>
  </si>
  <si>
    <r>
      <rPr>
        <sz val="9"/>
        <rFont val="Arial Narrow"/>
        <charset val="134"/>
      </rPr>
      <t>15</t>
    </r>
    <r>
      <rPr>
        <sz val="9"/>
        <rFont val="宋体"/>
        <charset val="134"/>
      </rPr>
      <t>、账外资产原始取得价格，只有账外资产部分需填写；</t>
    </r>
  </si>
  <si>
    <r>
      <rPr>
        <sz val="9"/>
        <rFont val="Arial Narrow"/>
        <charset val="134"/>
      </rPr>
      <t>16</t>
    </r>
    <r>
      <rPr>
        <sz val="9"/>
        <rFont val="宋体"/>
        <charset val="134"/>
      </rPr>
      <t>、账面值中含电梯、空调主机等大型设备的价值</t>
    </r>
    <r>
      <rPr>
        <sz val="9"/>
        <rFont val="Arial Narrow"/>
        <charset val="134"/>
      </rPr>
      <t>:</t>
    </r>
    <r>
      <rPr>
        <sz val="9"/>
        <rFont val="宋体"/>
        <charset val="134"/>
      </rPr>
      <t>根据实际情况填写；</t>
    </r>
  </si>
  <si>
    <r>
      <rPr>
        <sz val="9"/>
        <rFont val="Arial Narrow"/>
        <charset val="134"/>
      </rPr>
      <t>17</t>
    </r>
    <r>
      <rPr>
        <sz val="9"/>
        <rFont val="宋体"/>
        <charset val="134"/>
      </rPr>
      <t>、是否包含土地价值：如未包含请填写</t>
    </r>
    <r>
      <rPr>
        <sz val="9"/>
        <rFont val="Arial Narrow"/>
        <charset val="134"/>
      </rPr>
      <t>“</t>
    </r>
    <r>
      <rPr>
        <sz val="9"/>
        <rFont val="宋体"/>
        <charset val="134"/>
      </rPr>
      <t>否</t>
    </r>
    <r>
      <rPr>
        <sz val="9"/>
        <rFont val="Arial Narrow"/>
        <charset val="134"/>
      </rPr>
      <t>”</t>
    </r>
    <r>
      <rPr>
        <sz val="9"/>
        <rFont val="宋体"/>
        <charset val="134"/>
      </rPr>
      <t>，如包含请填写相应金额。</t>
    </r>
  </si>
  <si>
    <r>
      <rPr>
        <sz val="9"/>
        <rFont val="Arial Narrow"/>
        <charset val="134"/>
      </rPr>
      <t>18</t>
    </r>
    <r>
      <rPr>
        <sz val="9"/>
        <rFont val="宋体"/>
        <charset val="134"/>
      </rPr>
      <t>、是否设定抵押权：根据实际情况填写；</t>
    </r>
  </si>
  <si>
    <r>
      <rPr>
        <sz val="9"/>
        <rFont val="Arial Narrow"/>
        <charset val="134"/>
      </rPr>
      <t>19</t>
    </r>
    <r>
      <rPr>
        <sz val="9"/>
        <rFont val="宋体"/>
        <charset val="134"/>
      </rPr>
      <t>、是否为外购商品房：只填是或否；</t>
    </r>
  </si>
  <si>
    <r>
      <rPr>
        <sz val="9"/>
        <rFont val="Arial Narrow"/>
        <charset val="134"/>
      </rPr>
      <t>20</t>
    </r>
    <r>
      <rPr>
        <sz val="9"/>
        <rFont val="宋体"/>
        <charset val="134"/>
      </rPr>
      <t>、是否为房改房填写：只填是或否；</t>
    </r>
  </si>
  <si>
    <r>
      <rPr>
        <sz val="9"/>
        <rFont val="Arial Narrow"/>
        <charset val="134"/>
      </rPr>
      <t>21</t>
    </r>
    <r>
      <rPr>
        <sz val="9"/>
        <rFont val="宋体"/>
        <charset val="134"/>
      </rPr>
      <t>、房改房是否还要继续房改：只填写是或否；</t>
    </r>
    <r>
      <rPr>
        <sz val="9"/>
        <rFont val="Arial Narrow"/>
        <charset val="134"/>
      </rPr>
      <t xml:space="preserve"> </t>
    </r>
  </si>
  <si>
    <r>
      <rPr>
        <sz val="9"/>
        <rFont val="Arial Narrow"/>
        <charset val="134"/>
      </rPr>
      <t>22</t>
    </r>
    <r>
      <rPr>
        <sz val="9"/>
        <rFont val="宋体"/>
        <charset val="134"/>
      </rPr>
      <t>、帐面价值：根据明细帐填写。如经过多次装修、或改扩建费用未例入帐面值内的，请在备注中说明；</t>
    </r>
  </si>
  <si>
    <r>
      <rPr>
        <sz val="9"/>
        <rFont val="Arial Narrow"/>
        <charset val="134"/>
      </rPr>
      <t>23</t>
    </r>
    <r>
      <rPr>
        <sz val="9"/>
        <rFont val="宋体"/>
        <charset val="134"/>
      </rPr>
      <t>、行数不够用时，直接插行即可，列宽不够用时，直接拉伸列宽即可，以反映全部申报信息；</t>
    </r>
  </si>
  <si>
    <r>
      <rPr>
        <sz val="9"/>
        <rFont val="Arial Narrow"/>
        <charset val="134"/>
      </rPr>
      <t>24</t>
    </r>
    <r>
      <rPr>
        <sz val="9"/>
        <rFont val="宋体"/>
        <charset val="134"/>
      </rPr>
      <t>、是否存在有账无实情况：有账无实情况包括：已出售未调账、已拆除未调账、已房改未调账等；无上述情况则填写</t>
    </r>
    <r>
      <rPr>
        <sz val="9"/>
        <rFont val="Arial Narrow"/>
        <charset val="134"/>
      </rPr>
      <t>“</t>
    </r>
    <r>
      <rPr>
        <sz val="9"/>
        <rFont val="宋体"/>
        <charset val="134"/>
      </rPr>
      <t>无</t>
    </r>
    <r>
      <rPr>
        <sz val="9"/>
        <rFont val="Arial Narrow"/>
        <charset val="134"/>
      </rPr>
      <t>”</t>
    </r>
    <r>
      <rPr>
        <sz val="9"/>
        <rFont val="宋体"/>
        <charset val="134"/>
      </rPr>
      <t>。</t>
    </r>
  </si>
  <si>
    <t>固定资产—构筑物及其他辅助设施评估明细表</t>
  </si>
  <si>
    <t>构筑物名称</t>
  </si>
  <si>
    <t>长度（M）</t>
  </si>
  <si>
    <t>宽度（M）</t>
  </si>
  <si>
    <t>高度（M）</t>
  </si>
  <si>
    <t>计量单位</t>
  </si>
  <si>
    <t>建筑面积或体积</t>
  </si>
  <si>
    <t>评估单价(元/m2)</t>
  </si>
  <si>
    <t>维护保养情况</t>
  </si>
  <si>
    <t>年限法成新率</t>
  </si>
  <si>
    <t>观察法成新率</t>
  </si>
  <si>
    <t>土地面积(M2)</t>
  </si>
  <si>
    <r>
      <rPr>
        <sz val="9"/>
        <rFont val="宋体"/>
        <charset val="134"/>
      </rPr>
      <t>合</t>
    </r>
    <r>
      <rPr>
        <sz val="9"/>
        <rFont val="Arial Narrow"/>
        <charset val="134"/>
      </rPr>
      <t xml:space="preserve">            </t>
    </r>
    <r>
      <rPr>
        <sz val="9"/>
        <rFont val="宋体"/>
        <charset val="134"/>
      </rPr>
      <t>计</t>
    </r>
  </si>
  <si>
    <t>减：构筑物及其他辅助设施减值准备</t>
  </si>
  <si>
    <r>
      <rPr>
        <sz val="20"/>
        <rFont val="隶书"/>
        <charset val="134"/>
      </rPr>
      <t>固定资产—管道和沟槽评估明细表</t>
    </r>
  </si>
  <si>
    <t>名称</t>
  </si>
  <si>
    <t>槽深（M）</t>
  </si>
  <si>
    <t>沟宽×沟厚(mm*mm)</t>
  </si>
  <si>
    <t>材质</t>
  </si>
  <si>
    <t>绝缘方式</t>
  </si>
  <si>
    <t>管径×壁厚(mm*mm)</t>
  </si>
  <si>
    <t>减：管道和沟槽减值准备</t>
  </si>
  <si>
    <t>设备清单</t>
  </si>
  <si>
    <t>转让单位：中核龙原科技有限公司</t>
  </si>
  <si>
    <r>
      <rPr>
        <b/>
        <sz val="9"/>
        <rFont val="仿宋_GB2312"/>
        <charset val="134"/>
      </rPr>
      <t>序号</t>
    </r>
  </si>
  <si>
    <r>
      <rPr>
        <b/>
        <sz val="9"/>
        <rFont val="仿宋_GB2312"/>
        <charset val="134"/>
      </rPr>
      <t>设备名称</t>
    </r>
  </si>
  <si>
    <r>
      <rPr>
        <b/>
        <sz val="9"/>
        <rFont val="仿宋_GB2312"/>
        <charset val="134"/>
      </rPr>
      <t>规格型号</t>
    </r>
  </si>
  <si>
    <r>
      <rPr>
        <b/>
        <sz val="9"/>
        <rFont val="仿宋_GB2312"/>
        <charset val="134"/>
      </rPr>
      <t>生产厂家</t>
    </r>
  </si>
  <si>
    <r>
      <rPr>
        <b/>
        <sz val="9"/>
        <rFont val="仿宋_GB2312"/>
        <charset val="134"/>
      </rPr>
      <t>计量单位</t>
    </r>
  </si>
  <si>
    <r>
      <rPr>
        <b/>
        <sz val="9"/>
        <rFont val="仿宋_GB2312"/>
        <charset val="134"/>
      </rPr>
      <t>数量</t>
    </r>
  </si>
  <si>
    <r>
      <rPr>
        <b/>
        <sz val="9"/>
        <rFont val="仿宋_GB2312"/>
        <charset val="134"/>
      </rPr>
      <t>存放地点</t>
    </r>
  </si>
  <si>
    <t>骨料仓</t>
  </si>
  <si>
    <t>ROME CZ 5/P</t>
  </si>
  <si>
    <r>
      <rPr>
        <sz val="9"/>
        <rFont val="宋体"/>
        <charset val="134"/>
      </rPr>
      <t>意大利</t>
    </r>
    <r>
      <rPr>
        <sz val="9"/>
        <rFont val="Arial Narrow"/>
        <charset val="134"/>
      </rPr>
      <t>ORU</t>
    </r>
    <r>
      <rPr>
        <sz val="9"/>
        <rFont val="宋体"/>
        <charset val="134"/>
      </rPr>
      <t>公司</t>
    </r>
  </si>
  <si>
    <r>
      <rPr>
        <sz val="9"/>
        <rFont val="宋体"/>
        <charset val="134"/>
      </rPr>
      <t>台</t>
    </r>
  </si>
  <si>
    <t>福建省霞浦县长表岛</t>
  </si>
  <si>
    <r>
      <rPr>
        <sz val="9"/>
        <rFont val="宋体"/>
        <charset val="134"/>
      </rPr>
      <t>骨料仓</t>
    </r>
  </si>
  <si>
    <r>
      <rPr>
        <sz val="9"/>
        <rFont val="宋体"/>
        <charset val="134"/>
      </rPr>
      <t>砂仓振动系统</t>
    </r>
  </si>
  <si>
    <t xml:space="preserve">TS226 </t>
  </si>
  <si>
    <r>
      <rPr>
        <sz val="9"/>
        <rFont val="宋体"/>
        <charset val="134"/>
      </rPr>
      <t>意大利威埃姆</t>
    </r>
    <r>
      <rPr>
        <sz val="9"/>
        <rFont val="Arial Narrow"/>
        <charset val="134"/>
      </rPr>
      <t>WAM</t>
    </r>
    <r>
      <rPr>
        <sz val="9"/>
        <rFont val="宋体"/>
        <charset val="134"/>
      </rPr>
      <t>公司</t>
    </r>
  </si>
  <si>
    <r>
      <rPr>
        <sz val="9"/>
        <rFont val="宋体"/>
        <charset val="134"/>
      </rPr>
      <t>骨料秤</t>
    </r>
  </si>
  <si>
    <t xml:space="preserve">BG2500 </t>
  </si>
  <si>
    <r>
      <rPr>
        <sz val="9"/>
        <rFont val="宋体"/>
        <charset val="134"/>
      </rPr>
      <t>平皮带机</t>
    </r>
  </si>
  <si>
    <t>NF18.0X1000</t>
  </si>
  <si>
    <r>
      <rPr>
        <sz val="9"/>
        <rFont val="宋体"/>
        <charset val="134"/>
      </rPr>
      <t>斜皮带机</t>
    </r>
  </si>
  <si>
    <t>NF41X1000</t>
  </si>
  <si>
    <r>
      <rPr>
        <sz val="9"/>
        <rFont val="宋体"/>
        <charset val="134"/>
      </rPr>
      <t>水泥秤</t>
    </r>
  </si>
  <si>
    <t>B1600</t>
  </si>
  <si>
    <r>
      <rPr>
        <sz val="9"/>
        <rFont val="宋体"/>
        <charset val="134"/>
      </rPr>
      <t>粉料秤</t>
    </r>
  </si>
  <si>
    <t>B600</t>
  </si>
  <si>
    <r>
      <rPr>
        <sz val="9"/>
        <rFont val="宋体"/>
        <charset val="134"/>
      </rPr>
      <t>水秤装置</t>
    </r>
  </si>
  <si>
    <t>BA 750</t>
  </si>
  <si>
    <r>
      <rPr>
        <sz val="9"/>
        <rFont val="宋体"/>
        <charset val="134"/>
      </rPr>
      <t>外加剂秤装置</t>
    </r>
  </si>
  <si>
    <t xml:space="preserve">BAD20 </t>
  </si>
  <si>
    <r>
      <rPr>
        <sz val="9"/>
        <rFont val="宋体"/>
        <charset val="134"/>
      </rPr>
      <t>待料斗</t>
    </r>
  </si>
  <si>
    <t>WH MB4500</t>
  </si>
  <si>
    <t>主搅拌器</t>
  </si>
  <si>
    <t>4500/300</t>
  </si>
  <si>
    <r>
      <t>意大利</t>
    </r>
    <r>
      <rPr>
        <sz val="9"/>
        <rFont val="Arial Narrow"/>
        <charset val="134"/>
      </rPr>
      <t>ORU</t>
    </r>
    <r>
      <rPr>
        <sz val="9"/>
        <rFont val="宋体"/>
        <charset val="134"/>
      </rPr>
      <t>公司</t>
    </r>
  </si>
  <si>
    <t>台</t>
  </si>
  <si>
    <r>
      <rPr>
        <sz val="9"/>
        <rFont val="宋体"/>
        <charset val="134"/>
      </rPr>
      <t>主楼框架和外围护</t>
    </r>
  </si>
  <si>
    <t xml:space="preserve">C6X6/4500 </t>
  </si>
  <si>
    <r>
      <rPr>
        <sz val="9"/>
        <rFont val="宋体"/>
        <charset val="134"/>
      </rPr>
      <t>螺旋机</t>
    </r>
  </si>
  <si>
    <t>12*273/219</t>
  </si>
  <si>
    <t>螺旋机</t>
  </si>
  <si>
    <r>
      <rPr>
        <sz val="9"/>
        <rFont val="宋体"/>
        <charset val="134"/>
      </rPr>
      <t>主机除尘器</t>
    </r>
  </si>
  <si>
    <t>FC2V-13</t>
  </si>
  <si>
    <r>
      <rPr>
        <sz val="9"/>
        <rFont val="宋体"/>
        <charset val="134"/>
      </rPr>
      <t>水泥罐除尘</t>
    </r>
  </si>
  <si>
    <t xml:space="preserve">FRC V3-24 </t>
  </si>
  <si>
    <r>
      <rPr>
        <sz val="9"/>
        <rFont val="宋体"/>
        <charset val="134"/>
      </rPr>
      <t>安全阀</t>
    </r>
  </si>
  <si>
    <r>
      <rPr>
        <sz val="9"/>
        <rFont val="宋体"/>
        <charset val="134"/>
      </rPr>
      <t>水泥罐</t>
    </r>
    <r>
      <rPr>
        <sz val="9"/>
        <rFont val="Arial Narrow"/>
        <charset val="134"/>
      </rPr>
      <t>400T</t>
    </r>
  </si>
  <si>
    <t>400T</t>
  </si>
  <si>
    <r>
      <rPr>
        <sz val="9"/>
        <rFont val="宋体"/>
        <charset val="134"/>
      </rPr>
      <t>水泥罐</t>
    </r>
    <r>
      <rPr>
        <sz val="9"/>
        <rFont val="Arial Narrow"/>
        <charset val="134"/>
      </rPr>
      <t>100T</t>
    </r>
  </si>
  <si>
    <t>100T</t>
  </si>
  <si>
    <r>
      <rPr>
        <sz val="9"/>
        <rFont val="宋体"/>
        <charset val="134"/>
      </rPr>
      <t>外加剂罐</t>
    </r>
  </si>
  <si>
    <t>10T</t>
  </si>
  <si>
    <t>搅拌站电脑操作系统</t>
  </si>
  <si>
    <t>HPS-2100V</t>
  </si>
  <si>
    <t>搅拌站电气控制系统</t>
  </si>
  <si>
    <t>合计数量</t>
  </si>
  <si>
    <r>
      <t>41</t>
    </r>
    <r>
      <rPr>
        <sz val="9"/>
        <rFont val="宋体"/>
        <charset val="134"/>
      </rPr>
      <t>台</t>
    </r>
  </si>
  <si>
    <t>在建工程—设备安装工程评估明细表</t>
  </si>
  <si>
    <t>项目名称</t>
  </si>
  <si>
    <t>规格型号</t>
  </si>
  <si>
    <t>数量</t>
  </si>
  <si>
    <t>开工日期</t>
  </si>
  <si>
    <t>预计完工日期</t>
  </si>
  <si>
    <t>工程总概算数(元)</t>
  </si>
  <si>
    <t>其中：设备工程概算数(元)</t>
  </si>
  <si>
    <t>增减值</t>
  </si>
  <si>
    <t>设备费</t>
  </si>
  <si>
    <t>资金成本</t>
  </si>
  <si>
    <t>安装费及其他</t>
  </si>
  <si>
    <r>
      <rPr>
        <sz val="9"/>
        <rFont val="Arial Narrow"/>
        <charset val="134"/>
      </rPr>
      <t>合</t>
    </r>
    <r>
      <rPr>
        <sz val="9"/>
        <rFont val="Arial Narrow"/>
        <charset val="134"/>
      </rPr>
      <t xml:space="preserve">         </t>
    </r>
    <r>
      <rPr>
        <sz val="9"/>
        <rFont val="宋体"/>
        <charset val="134"/>
      </rPr>
      <t>计</t>
    </r>
  </si>
  <si>
    <t>减：在建土建工程减值准备</t>
  </si>
  <si>
    <t>被评估单位填表人：付强</t>
  </si>
  <si>
    <t>填表日期：2022年2月9日</t>
  </si>
  <si>
    <r>
      <rPr>
        <sz val="20"/>
        <rFont val="隶书"/>
        <charset val="134"/>
      </rPr>
      <t>固定资产评估汇总表</t>
    </r>
  </si>
  <si>
    <t>编号</t>
  </si>
  <si>
    <t>科目名称</t>
  </si>
  <si>
    <t>增值额</t>
  </si>
  <si>
    <t>房屋建筑物类合计</t>
  </si>
  <si>
    <t>4-6-1</t>
  </si>
  <si>
    <t>固定资产-房屋建筑物</t>
  </si>
  <si>
    <t>4-6-2</t>
  </si>
  <si>
    <t>固定资产-构筑物及其他辅助设施</t>
  </si>
  <si>
    <t>4-6-3</t>
  </si>
  <si>
    <t>固定资产-管道及沟槽</t>
  </si>
  <si>
    <t>设备类合计</t>
  </si>
  <si>
    <t>4-6-4</t>
  </si>
  <si>
    <t>固定资产-机器设备</t>
  </si>
  <si>
    <t>4-6-5</t>
  </si>
  <si>
    <t>固定资产-车辆</t>
  </si>
  <si>
    <t>4-6-6</t>
  </si>
  <si>
    <t>固定资产-电子设备</t>
  </si>
  <si>
    <t>4-6-7</t>
  </si>
  <si>
    <t>固定资产-土地</t>
  </si>
  <si>
    <t>4-6-8</t>
  </si>
  <si>
    <t>固定资产合计</t>
  </si>
  <si>
    <t>减：固定资产减值准备</t>
  </si>
  <si>
    <t>固定资产净值</t>
  </si>
  <si>
    <t>代码</t>
  </si>
  <si>
    <t>项目</t>
  </si>
  <si>
    <t>计费费率</t>
  </si>
  <si>
    <t>计费基础</t>
  </si>
  <si>
    <t>计费公式</t>
  </si>
  <si>
    <t>计算结果</t>
  </si>
  <si>
    <t>A</t>
  </si>
  <si>
    <r>
      <rPr>
        <sz val="9"/>
        <rFont val="宋体"/>
        <charset val="134"/>
      </rPr>
      <t>离岸外币货价</t>
    </r>
    <r>
      <rPr>
        <sz val="9"/>
        <rFont val="Arial Narrow"/>
        <charset val="134"/>
      </rPr>
      <t>(FOB)</t>
    </r>
  </si>
  <si>
    <t>B</t>
  </si>
  <si>
    <t>海运费</t>
  </si>
  <si>
    <t>B=A×4%</t>
  </si>
  <si>
    <t>C</t>
  </si>
  <si>
    <t>国外运输保险费</t>
  </si>
  <si>
    <t>A+B</t>
  </si>
  <si>
    <r>
      <rPr>
        <sz val="9"/>
        <rFont val="Arial Narrow"/>
        <charset val="134"/>
      </rPr>
      <t>C=</t>
    </r>
    <r>
      <rPr>
        <sz val="9"/>
        <rFont val="宋体"/>
        <charset val="134"/>
      </rPr>
      <t>（</t>
    </r>
    <r>
      <rPr>
        <sz val="9"/>
        <rFont val="Arial Narrow"/>
        <charset val="134"/>
      </rPr>
      <t>A+B</t>
    </r>
    <r>
      <rPr>
        <sz val="9"/>
        <rFont val="宋体"/>
        <charset val="134"/>
      </rPr>
      <t>）</t>
    </r>
    <r>
      <rPr>
        <sz val="9"/>
        <rFont val="Arial Narrow"/>
        <charset val="134"/>
      </rPr>
      <t>×0.4%</t>
    </r>
  </si>
  <si>
    <t>D</t>
  </si>
  <si>
    <r>
      <rPr>
        <sz val="9"/>
        <rFont val="宋体"/>
        <charset val="134"/>
      </rPr>
      <t>人民币</t>
    </r>
    <r>
      <rPr>
        <sz val="9"/>
        <rFont val="Arial Narrow"/>
        <charset val="134"/>
      </rPr>
      <t>/</t>
    </r>
    <r>
      <rPr>
        <sz val="9"/>
        <rFont val="宋体"/>
        <charset val="134"/>
      </rPr>
      <t>外币汇率</t>
    </r>
  </si>
  <si>
    <t>E</t>
  </si>
  <si>
    <r>
      <rPr>
        <sz val="9"/>
        <rFont val="宋体"/>
        <charset val="134"/>
      </rPr>
      <t>到岸人民币货价</t>
    </r>
    <r>
      <rPr>
        <sz val="9"/>
        <rFont val="Arial Narrow"/>
        <charset val="134"/>
      </rPr>
      <t>(CIF)</t>
    </r>
  </si>
  <si>
    <t>A+B+C</t>
  </si>
  <si>
    <r>
      <rPr>
        <sz val="9"/>
        <rFont val="Arial Narrow"/>
        <charset val="134"/>
      </rPr>
      <t>E=</t>
    </r>
    <r>
      <rPr>
        <sz val="9"/>
        <rFont val="宋体"/>
        <charset val="134"/>
      </rPr>
      <t>（</t>
    </r>
    <r>
      <rPr>
        <sz val="9"/>
        <rFont val="Arial Narrow"/>
        <charset val="134"/>
      </rPr>
      <t>A+B+C</t>
    </r>
    <r>
      <rPr>
        <sz val="9"/>
        <rFont val="宋体"/>
        <charset val="134"/>
      </rPr>
      <t>）</t>
    </r>
    <r>
      <rPr>
        <sz val="9"/>
        <rFont val="Arial Narrow"/>
        <charset val="134"/>
      </rPr>
      <t>×</t>
    </r>
    <r>
      <rPr>
        <sz val="9"/>
        <color rgb="FF000000"/>
        <rFont val="Arial Narrow"/>
        <charset val="134"/>
      </rPr>
      <t>6.3595</t>
    </r>
  </si>
  <si>
    <t>F</t>
  </si>
  <si>
    <t>关税</t>
  </si>
  <si>
    <t>F=E×6%</t>
  </si>
  <si>
    <t>G</t>
  </si>
  <si>
    <t>增值税</t>
  </si>
  <si>
    <t>E+F</t>
  </si>
  <si>
    <r>
      <rPr>
        <sz val="9"/>
        <rFont val="Arial Narrow"/>
        <charset val="134"/>
      </rPr>
      <t>G=</t>
    </r>
    <r>
      <rPr>
        <sz val="9"/>
        <rFont val="宋体"/>
        <charset val="134"/>
      </rPr>
      <t>（</t>
    </r>
    <r>
      <rPr>
        <sz val="9"/>
        <rFont val="Arial Narrow"/>
        <charset val="134"/>
      </rPr>
      <t>E+F</t>
    </r>
    <r>
      <rPr>
        <sz val="9"/>
        <rFont val="宋体"/>
        <charset val="134"/>
      </rPr>
      <t>）</t>
    </r>
    <r>
      <rPr>
        <sz val="9"/>
        <rFont val="Arial Narrow"/>
        <charset val="134"/>
      </rPr>
      <t>×13%</t>
    </r>
  </si>
  <si>
    <t>H</t>
  </si>
  <si>
    <t>银行财务费</t>
  </si>
  <si>
    <t>H=A×D×0.4%</t>
  </si>
  <si>
    <t>I</t>
  </si>
  <si>
    <t>外贸手续费</t>
  </si>
  <si>
    <t>I=E×1.5%</t>
  </si>
  <si>
    <t>J</t>
  </si>
  <si>
    <t>商检费</t>
  </si>
  <si>
    <t>J=A×D×0.3%</t>
  </si>
  <si>
    <t>K</t>
  </si>
  <si>
    <t>国内运杂费</t>
  </si>
  <si>
    <t>K=E×1%</t>
  </si>
  <si>
    <t>L</t>
  </si>
  <si>
    <t>基础费</t>
  </si>
  <si>
    <t>M</t>
  </si>
  <si>
    <t>安装调试费</t>
  </si>
  <si>
    <t>M=E×1%</t>
  </si>
  <si>
    <t>N</t>
  </si>
  <si>
    <t>前期及其他费用</t>
  </si>
  <si>
    <t>O</t>
  </si>
  <si>
    <t>P</t>
  </si>
  <si>
    <t>增值税扣除</t>
  </si>
  <si>
    <t>Q</t>
  </si>
  <si>
    <t>重置全价(含税）</t>
  </si>
  <si>
    <t>在建工程—土建工程评估明细表</t>
  </si>
  <si>
    <t>项目批文</t>
  </si>
  <si>
    <t>建筑结构</t>
  </si>
  <si>
    <t>其中：土建工程概算数(元)</t>
  </si>
  <si>
    <t>建设用地规划许可证编号</t>
  </si>
  <si>
    <t>建设工程规划许可证编号</t>
  </si>
  <si>
    <t>建设工程施工许可证编号</t>
  </si>
  <si>
    <t>建筑面积/容积</t>
  </si>
  <si>
    <t>形象进度</t>
  </si>
  <si>
    <t>付款比例</t>
  </si>
  <si>
    <t>工程物资评估明细表</t>
  </si>
  <si>
    <t>工程项目</t>
  </si>
  <si>
    <t>计量
单位</t>
  </si>
  <si>
    <t>增值率
%</t>
  </si>
  <si>
    <t>存放地点</t>
  </si>
  <si>
    <t>取价依据</t>
  </si>
  <si>
    <t>单价</t>
  </si>
  <si>
    <t>实际数量</t>
  </si>
  <si>
    <t>减：工程物资减值准备</t>
  </si>
  <si>
    <r>
      <rPr>
        <sz val="9"/>
        <rFont val="Arial Narrow"/>
        <charset val="134"/>
      </rPr>
      <t>净</t>
    </r>
    <r>
      <rPr>
        <sz val="9"/>
        <rFont val="Arial Narrow"/>
        <charset val="134"/>
      </rPr>
      <t xml:space="preserve">            </t>
    </r>
    <r>
      <rPr>
        <sz val="9"/>
        <rFont val="宋体"/>
        <charset val="134"/>
      </rPr>
      <t>额</t>
    </r>
  </si>
  <si>
    <t>粉料秤</t>
  </si>
  <si>
    <t>外加剂秤装</t>
  </si>
  <si>
    <r>
      <rPr>
        <sz val="12"/>
        <rFont val="Times New Roman"/>
        <charset val="134"/>
      </rPr>
      <t xml:space="preserve">BAD20 </t>
    </r>
    <r>
      <rPr>
        <sz val="12"/>
        <rFont val="宋体"/>
        <charset val="134"/>
      </rPr>
      <t>多</t>
    </r>
  </si>
  <si>
    <t>BAD20 置外加剂秤装</t>
  </si>
  <si>
    <r>
      <rPr>
        <sz val="12"/>
        <rFont val="Times New Roman"/>
        <charset val="134"/>
      </rPr>
      <t xml:space="preserve">BAD20 </t>
    </r>
    <r>
      <rPr>
        <sz val="12"/>
        <rFont val="宋体"/>
        <charset val="134"/>
      </rPr>
      <t>置待料斗</t>
    </r>
  </si>
  <si>
    <t>ROME CZ 5/P 砂仓振动系</t>
  </si>
  <si>
    <r>
      <rPr>
        <sz val="12"/>
        <rFont val="Times New Roman"/>
        <charset val="134"/>
      </rPr>
      <t xml:space="preserve">TS226 </t>
    </r>
    <r>
      <rPr>
        <sz val="12"/>
        <rFont val="宋体"/>
        <charset val="134"/>
      </rPr>
      <t>统砂仓振动系</t>
    </r>
  </si>
  <si>
    <t>主楼框架和C6X6/4500 外围护螺旋机</t>
  </si>
  <si>
    <r>
      <rPr>
        <sz val="12"/>
        <rFont val="Times New Roman"/>
        <charset val="134"/>
      </rPr>
      <t xml:space="preserve">TS226 </t>
    </r>
    <r>
      <rPr>
        <sz val="12"/>
        <rFont val="宋体"/>
        <charset val="134"/>
      </rPr>
      <t>统</t>
    </r>
  </si>
  <si>
    <t>BG2500 骨料秤骨料秤</t>
  </si>
  <si>
    <r>
      <rPr>
        <sz val="12"/>
        <rFont val="Times New Roman"/>
        <charset val="134"/>
      </rPr>
      <t xml:space="preserve">BG2500 </t>
    </r>
    <r>
      <rPr>
        <sz val="12"/>
        <rFont val="宋体"/>
        <charset val="134"/>
      </rPr>
      <t>骨料秤</t>
    </r>
  </si>
  <si>
    <t>BG2500 骨料秤</t>
  </si>
  <si>
    <t>BG2500</t>
  </si>
  <si>
    <t>主机除尘器FC2V-13</t>
  </si>
  <si>
    <t>平皮带机</t>
  </si>
  <si>
    <t>水泥罐除尘</t>
  </si>
  <si>
    <t>FRC V3-24 器水泥罐除尘</t>
  </si>
  <si>
    <t>斜皮带机</t>
  </si>
  <si>
    <r>
      <rPr>
        <sz val="12"/>
        <rFont val="Times New Roman"/>
        <charset val="134"/>
      </rPr>
      <t xml:space="preserve">FRC v3-24 </t>
    </r>
    <r>
      <rPr>
        <sz val="12"/>
        <rFont val="宋体"/>
        <charset val="134"/>
      </rPr>
      <t>器安全阀</t>
    </r>
    <r>
      <rPr>
        <sz val="12"/>
        <rFont val="Times New Roman"/>
        <charset val="134"/>
      </rPr>
      <t xml:space="preserve">273 273 </t>
    </r>
    <r>
      <rPr>
        <sz val="12"/>
        <rFont val="宋体"/>
        <charset val="134"/>
      </rPr>
      <t>安全阀</t>
    </r>
    <r>
      <rPr>
        <sz val="12"/>
        <rFont val="Times New Roman"/>
        <charset val="134"/>
      </rPr>
      <t xml:space="preserve">273 </t>
    </r>
    <r>
      <rPr>
        <sz val="12"/>
        <rFont val="宋体"/>
        <charset val="134"/>
      </rPr>
      <t>安全阀</t>
    </r>
  </si>
  <si>
    <t>水泥秤B1600</t>
  </si>
  <si>
    <t>理论生产率(m3/h)</t>
  </si>
  <si>
    <t>搅拌主机公称容量(L)</t>
  </si>
  <si>
    <t>搅拌主机型号</t>
  </si>
  <si>
    <t>JS2000</t>
  </si>
  <si>
    <t>主机电机功率（kW)</t>
  </si>
  <si>
    <t>2×37</t>
  </si>
  <si>
    <t>水平皮带输送机带速(m/s)</t>
  </si>
  <si>
    <t>驱动功率(kW)</t>
  </si>
  <si>
    <t>斜皮带输送机带速(m/s)</t>
  </si>
  <si>
    <t>骨料皮带输送机生产率（t/h)</t>
  </si>
  <si>
    <t>螺旋输送机最大生产率（t/h)</t>
  </si>
  <si>
    <t>骨料仓容积(m3)</t>
  </si>
  <si>
    <t>4×17</t>
  </si>
  <si>
    <t>装机容量(kW)</t>
  </si>
  <si>
    <t>粉料仓仓储能力(t)</t>
  </si>
  <si>
    <t>4×200</t>
  </si>
  <si>
    <t>骨料秤计量范围(kg)</t>
  </si>
  <si>
    <t>(600 ～ 3000) ±2%　</t>
  </si>
  <si>
    <t>水泥计量范围及精度(kg)</t>
  </si>
  <si>
    <t>(300 ～ 1800) ±1%　</t>
  </si>
  <si>
    <t>粉煤灰计量范围及精度(kg)</t>
  </si>
  <si>
    <t>(200 ～ 1000) ±1%　</t>
  </si>
  <si>
    <t>水计量范围及精度(kg)</t>
  </si>
  <si>
    <t>(200 ～ 800)±1%</t>
  </si>
  <si>
    <t>外加剂计量范围及精度(kg)</t>
  </si>
  <si>
    <t>(15 ～ 80) ±1%　</t>
  </si>
  <si>
    <t>卸料高度(m)</t>
  </si>
  <si>
    <r>
      <rPr>
        <sz val="20"/>
        <rFont val="隶书"/>
        <charset val="134"/>
      </rPr>
      <t>固定资产—车辆评估明细表</t>
    </r>
  </si>
  <si>
    <t>车辆牌号</t>
  </si>
  <si>
    <t>车辆名称</t>
  </si>
  <si>
    <t>生产厂家</t>
  </si>
  <si>
    <t>购置日期</t>
  </si>
  <si>
    <t>启用日期</t>
  </si>
  <si>
    <t>已行驶里程（公里）</t>
  </si>
  <si>
    <t>单重(T)</t>
  </si>
  <si>
    <t>评估人员</t>
  </si>
  <si>
    <t>评估日期</t>
  </si>
  <si>
    <t>询价依据</t>
  </si>
  <si>
    <t>销售价</t>
  </si>
  <si>
    <r>
      <rPr>
        <b/>
        <sz val="9"/>
        <rFont val="楷体_GB2312"/>
        <charset val="134"/>
      </rPr>
      <t>车辆购置税</t>
    </r>
    <r>
      <rPr>
        <b/>
        <sz val="12"/>
        <rFont val="楷体_GB2312"/>
        <charset val="134"/>
      </rPr>
      <t>%</t>
    </r>
  </si>
  <si>
    <t>牌照及手续费（元）</t>
  </si>
  <si>
    <r>
      <rPr>
        <b/>
        <sz val="9"/>
        <rFont val="楷体_GB2312"/>
        <charset val="134"/>
      </rPr>
      <t>其他费用</t>
    </r>
    <r>
      <rPr>
        <b/>
        <sz val="12"/>
        <rFont val="楷体_GB2312"/>
        <charset val="134"/>
      </rPr>
      <t>%</t>
    </r>
  </si>
  <si>
    <t>规定行驶里程</t>
  </si>
  <si>
    <t>规定使用年限</t>
  </si>
  <si>
    <t>现场勘察成新率</t>
  </si>
  <si>
    <t>其他特别事项</t>
  </si>
  <si>
    <t>里程法</t>
  </si>
  <si>
    <t>发动机</t>
  </si>
  <si>
    <t>变速箱</t>
  </si>
  <si>
    <t>转向器</t>
  </si>
  <si>
    <t>制动器</t>
  </si>
  <si>
    <t>车架</t>
  </si>
  <si>
    <t>前后桥</t>
  </si>
  <si>
    <t>外观</t>
  </si>
  <si>
    <t>内饰</t>
  </si>
  <si>
    <t>其他</t>
  </si>
  <si>
    <t>减：车辆减值准备</t>
  </si>
  <si>
    <t>http://www.zgfp.com/price/View/12/5633882.htm</t>
  </si>
  <si>
    <r>
      <rPr>
        <sz val="20"/>
        <rFont val="隶书"/>
        <charset val="134"/>
      </rPr>
      <t>固定资产—电子设备评估明细表</t>
    </r>
  </si>
  <si>
    <t>设备编号</t>
  </si>
  <si>
    <t>设备名称</t>
  </si>
  <si>
    <t>询价出处</t>
  </si>
  <si>
    <t>减：电子设备减值准备</t>
  </si>
</sst>
</file>

<file path=xl/styles.xml><?xml version="1.0" encoding="utf-8"?>
<styleSheet xmlns="http://schemas.openxmlformats.org/spreadsheetml/2006/main">
  <numFmts count="17">
    <numFmt numFmtId="44" formatCode="_ &quot;￥&quot;* #,##0.00_ ;_ &quot;￥&quot;* \-#,##0.00_ ;_ &quot;￥&quot;* &quot;-&quot;??_ ;_ @_ "/>
    <numFmt numFmtId="176" formatCode="[$-F800]dddd\,\ mmmm\ dd\,\ yyyy"/>
    <numFmt numFmtId="42" formatCode="_ &quot;￥&quot;* #,##0_ ;_ &quot;￥&quot;* \-#,##0_ ;_ &quot;￥&quot;* &quot;-&quot;_ ;_ @_ "/>
    <numFmt numFmtId="41" formatCode="_ * #,##0_ ;_ * \-#,##0_ ;_ * &quot;-&quot;_ ;_ @_ "/>
    <numFmt numFmtId="177" formatCode="000000"/>
    <numFmt numFmtId="43" formatCode="_ * #,##0.00_ ;_ * \-#,##0.00_ ;_ * &quot;-&quot;??_ ;_ @_ "/>
    <numFmt numFmtId="178" formatCode="0.00_);[Red]\(0.00\)"/>
    <numFmt numFmtId="179" formatCode="yyyy&quot;年&quot;m&quot;月&quot;;@"/>
    <numFmt numFmtId="180" formatCode="0_);[Red]\(0\)"/>
    <numFmt numFmtId="181" formatCode="yyyy/m"/>
    <numFmt numFmtId="182" formatCode="#,##0.00_ "/>
    <numFmt numFmtId="183" formatCode="0_ "/>
    <numFmt numFmtId="184" formatCode="0_);\(0\)"/>
    <numFmt numFmtId="185" formatCode="#,##0.00;\(#,##0.00\)"/>
    <numFmt numFmtId="186" formatCode="#,##0;\(#,##0\)"/>
    <numFmt numFmtId="187" formatCode="\¥#,##0.00;\¥\-#,##0.00"/>
    <numFmt numFmtId="188" formatCode="yyyy/mm"/>
  </numFmts>
  <fonts count="99">
    <font>
      <sz val="12"/>
      <name val="Times New Roman"/>
      <charset val="134"/>
    </font>
    <font>
      <sz val="20"/>
      <name val="隶书"/>
      <charset val="134"/>
    </font>
    <font>
      <sz val="9"/>
      <name val="Arial Narrow"/>
      <charset val="134"/>
    </font>
    <font>
      <b/>
      <sz val="9"/>
      <name val="仿宋_GB2312"/>
      <charset val="134"/>
    </font>
    <font>
      <sz val="10"/>
      <name val="Times New Roman"/>
      <charset val="134"/>
    </font>
    <font>
      <u/>
      <sz val="10"/>
      <color indexed="12"/>
      <name val="宋体"/>
      <charset val="134"/>
    </font>
    <font>
      <u/>
      <sz val="8"/>
      <color indexed="12"/>
      <name val="宋体"/>
      <charset val="134"/>
    </font>
    <font>
      <sz val="9"/>
      <name val="宋体"/>
      <charset val="134"/>
    </font>
    <font>
      <u/>
      <sz val="12"/>
      <color indexed="12"/>
      <name val="宋体"/>
      <charset val="134"/>
    </font>
    <font>
      <u/>
      <sz val="12"/>
      <color rgb="FF800080"/>
      <name val="宋体"/>
      <charset val="134"/>
    </font>
    <font>
      <b/>
      <sz val="9"/>
      <name val="楷体_GB2312"/>
      <charset val="134"/>
    </font>
    <font>
      <sz val="12"/>
      <name val="宋体"/>
      <charset val="134"/>
    </font>
    <font>
      <b/>
      <sz val="9"/>
      <name val="宋体"/>
      <charset val="134"/>
    </font>
    <font>
      <sz val="9"/>
      <color rgb="FF000000"/>
      <name val="Arial Narrow"/>
      <charset val="134"/>
    </font>
    <font>
      <b/>
      <sz val="9"/>
      <name val="Arial Narrow"/>
      <charset val="134"/>
    </font>
    <font>
      <u/>
      <sz val="9"/>
      <color indexed="12"/>
      <name val="宋体"/>
      <charset val="134"/>
    </font>
    <font>
      <sz val="9"/>
      <color indexed="8"/>
      <name val="楷体_GB2312"/>
      <charset val="134"/>
    </font>
    <font>
      <sz val="20"/>
      <name val="Arial Narrow"/>
      <charset val="134"/>
    </font>
    <font>
      <sz val="10"/>
      <name val="Arial Narrow"/>
      <charset val="134"/>
    </font>
    <font>
      <sz val="12"/>
      <name val="Arial Narrow"/>
      <charset val="134"/>
    </font>
    <font>
      <b/>
      <sz val="16"/>
      <name val="Times New Roman"/>
      <charset val="134"/>
    </font>
    <font>
      <b/>
      <sz val="10"/>
      <name val="Times New Roman"/>
      <charset val="134"/>
    </font>
    <font>
      <sz val="10"/>
      <name val="宋体"/>
      <charset val="134"/>
    </font>
    <font>
      <b/>
      <sz val="10"/>
      <color rgb="FFFF0000"/>
      <name val="Times New Roman"/>
      <charset val="134"/>
    </font>
    <font>
      <sz val="10"/>
      <color rgb="FF00D200"/>
      <name val="Times New Roman"/>
      <charset val="134"/>
    </font>
    <font>
      <sz val="11"/>
      <name val="Times New Roman"/>
      <charset val="134"/>
    </font>
    <font>
      <b/>
      <sz val="14"/>
      <name val="Times New Roman"/>
      <charset val="134"/>
    </font>
    <font>
      <sz val="10"/>
      <color indexed="8"/>
      <name val="Times New Roman"/>
      <charset val="134"/>
    </font>
    <font>
      <b/>
      <sz val="16"/>
      <name val="宋体"/>
      <charset val="134"/>
    </font>
    <font>
      <b/>
      <sz val="16"/>
      <name val="黑体"/>
      <charset val="134"/>
    </font>
    <font>
      <b/>
      <sz val="10"/>
      <color indexed="10"/>
      <name val="Times New Roman"/>
      <charset val="134"/>
    </font>
    <font>
      <b/>
      <sz val="10"/>
      <name val="宋体"/>
      <charset val="134"/>
    </font>
    <font>
      <b/>
      <sz val="10"/>
      <color indexed="10"/>
      <name val="宋体"/>
      <charset val="134"/>
    </font>
    <font>
      <b/>
      <sz val="12"/>
      <name val="黑体"/>
      <charset val="134"/>
    </font>
    <font>
      <b/>
      <sz val="22"/>
      <name val="华文新魏"/>
      <charset val="134"/>
    </font>
    <font>
      <b/>
      <sz val="26"/>
      <name val="Times New Roman"/>
      <charset val="134"/>
    </font>
    <font>
      <sz val="14"/>
      <name val="Times New Roman"/>
      <charset val="134"/>
    </font>
    <font>
      <b/>
      <sz val="12"/>
      <name val="Times New Roman"/>
      <charset val="134"/>
    </font>
    <font>
      <sz val="12"/>
      <name val="仿宋_GB2312"/>
      <charset val="134"/>
    </font>
    <font>
      <sz val="12"/>
      <color indexed="10"/>
      <name val="宋体"/>
      <charset val="134"/>
    </font>
    <font>
      <sz val="12"/>
      <color indexed="12"/>
      <name val="Times New Roman"/>
      <charset val="134"/>
    </font>
    <font>
      <b/>
      <sz val="14"/>
      <name val="宋体"/>
      <charset val="134"/>
    </font>
    <font>
      <u/>
      <sz val="10"/>
      <color indexed="10"/>
      <name val="宋体"/>
      <charset val="134"/>
    </font>
    <font>
      <u/>
      <sz val="10"/>
      <color indexed="40"/>
      <name val="宋体"/>
      <charset val="134"/>
    </font>
    <font>
      <sz val="10"/>
      <color indexed="10"/>
      <name val="宋体"/>
      <charset val="134"/>
    </font>
    <font>
      <sz val="12"/>
      <color indexed="10"/>
      <name val="Times New Roman"/>
      <charset val="134"/>
    </font>
    <font>
      <sz val="10"/>
      <color indexed="12"/>
      <name val="宋体"/>
      <charset val="134"/>
    </font>
    <font>
      <sz val="14"/>
      <name val="宋体"/>
      <charset val="134"/>
    </font>
    <font>
      <sz val="9"/>
      <color indexed="40"/>
      <name val="宋体"/>
      <charset val="134"/>
    </font>
    <font>
      <sz val="12"/>
      <color indexed="40"/>
      <name val="Times New Roman"/>
      <charset val="134"/>
    </font>
    <font>
      <u/>
      <sz val="8"/>
      <color indexed="8"/>
      <name val="Times New Roman"/>
      <charset val="134"/>
    </font>
    <font>
      <sz val="12"/>
      <color indexed="8"/>
      <name val="Times New Roman"/>
      <charset val="134"/>
    </font>
    <font>
      <sz val="24"/>
      <color indexed="11"/>
      <name val="Times New Roman"/>
      <charset val="134"/>
    </font>
    <font>
      <sz val="9"/>
      <color indexed="8"/>
      <name val="Times New Roman"/>
      <charset val="134"/>
    </font>
    <font>
      <sz val="20"/>
      <color indexed="10"/>
      <name val="Times New Roman"/>
      <charset val="134"/>
    </font>
    <font>
      <b/>
      <sz val="24"/>
      <color indexed="12"/>
      <name val="隶书"/>
      <charset val="134"/>
    </font>
    <font>
      <b/>
      <sz val="24"/>
      <color indexed="12"/>
      <name val="Times New Roman"/>
      <charset val="134"/>
    </font>
    <font>
      <b/>
      <sz val="12"/>
      <color indexed="12"/>
      <name val="宋体"/>
      <charset val="134"/>
    </font>
    <font>
      <b/>
      <sz val="12"/>
      <color indexed="12"/>
      <name val="Times New Roman"/>
      <charset val="134"/>
    </font>
    <font>
      <sz val="24"/>
      <color indexed="50"/>
      <name val="Times New Roman"/>
      <charset val="134"/>
    </font>
    <font>
      <sz val="11"/>
      <name val="宋体"/>
      <charset val="134"/>
    </font>
    <font>
      <sz val="11"/>
      <color indexed="12"/>
      <name val="宋体"/>
      <charset val="134"/>
    </font>
    <font>
      <sz val="11"/>
      <color indexed="12"/>
      <name val="Times New Roman"/>
      <charset val="134"/>
    </font>
    <font>
      <sz val="11"/>
      <color indexed="21"/>
      <name val="Times New Roman"/>
      <charset val="134"/>
    </font>
    <font>
      <sz val="11"/>
      <color indexed="50"/>
      <name val="Times New Roman"/>
      <charset val="134"/>
    </font>
    <font>
      <b/>
      <i/>
      <sz val="11"/>
      <color indexed="56"/>
      <name val="Times New Roman"/>
      <charset val="134"/>
    </font>
    <font>
      <b/>
      <i/>
      <sz val="12"/>
      <color indexed="43"/>
      <name val="Times New Roman"/>
      <charset val="134"/>
    </font>
    <font>
      <sz val="12"/>
      <color indexed="16"/>
      <name val="Times New Roman"/>
      <charset val="134"/>
    </font>
    <font>
      <sz val="24"/>
      <color indexed="8"/>
      <name val="Times New Roman"/>
      <charset val="134"/>
    </font>
    <font>
      <b/>
      <u/>
      <sz val="9"/>
      <color indexed="8"/>
      <name val="Times New Roman"/>
      <charset val="134"/>
    </font>
    <font>
      <sz val="8"/>
      <color indexed="8"/>
      <name val="Times New Roman"/>
      <charset val="134"/>
    </font>
    <font>
      <sz val="24"/>
      <color indexed="9"/>
      <name val="Times New Roman"/>
      <charset val="134"/>
    </font>
    <font>
      <sz val="11"/>
      <color theme="1"/>
      <name val="宋体"/>
      <charset val="0"/>
      <scheme val="minor"/>
    </font>
    <font>
      <sz val="11"/>
      <color theme="1"/>
      <name val="宋体"/>
      <charset val="134"/>
      <scheme val="minor"/>
    </font>
    <font>
      <b/>
      <sz val="18"/>
      <color theme="3"/>
      <name val="宋体"/>
      <charset val="134"/>
      <scheme val="minor"/>
    </font>
    <font>
      <b/>
      <sz val="13"/>
      <color theme="3"/>
      <name val="宋体"/>
      <charset val="134"/>
      <scheme val="minor"/>
    </font>
    <font>
      <u/>
      <sz val="11"/>
      <color rgb="FF800080"/>
      <name val="宋体"/>
      <charset val="0"/>
      <scheme val="minor"/>
    </font>
    <font>
      <sz val="11"/>
      <color rgb="FF3F3F76"/>
      <name val="宋体"/>
      <charset val="0"/>
      <scheme val="minor"/>
    </font>
    <font>
      <sz val="12"/>
      <name val="楷体"/>
      <charset val="134"/>
    </font>
    <font>
      <sz val="11"/>
      <color theme="0"/>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2"/>
      <name val="楷体_GB2312"/>
      <charset val="134"/>
    </font>
    <font>
      <b/>
      <vertAlign val="superscript"/>
      <sz val="9"/>
      <name val="仿宋_GB2312"/>
      <charset val="134"/>
    </font>
    <font>
      <sz val="10"/>
      <color rgb="FF00D200"/>
      <name val="宋体"/>
      <charset val="134"/>
    </font>
    <font>
      <sz val="10"/>
      <color indexed="8"/>
      <name val="宋体"/>
      <charset val="134"/>
    </font>
    <font>
      <b/>
      <sz val="12"/>
      <name val="宋体"/>
      <charset val="134"/>
    </font>
    <font>
      <sz val="9"/>
      <name val="宋体"/>
      <charset val="134"/>
    </font>
    <font>
      <b/>
      <sz val="9"/>
      <name val="宋体"/>
      <charset val="134"/>
    </font>
  </fonts>
  <fills count="46">
    <fill>
      <patternFill patternType="none"/>
    </fill>
    <fill>
      <patternFill patternType="gray125"/>
    </fill>
    <fill>
      <patternFill patternType="solid">
        <fgColor indexed="9"/>
        <bgColor indexed="64"/>
      </patternFill>
    </fill>
    <fill>
      <patternFill patternType="solid">
        <fgColor rgb="FFD5DCE4"/>
        <bgColor indexed="64"/>
      </patternFill>
    </fill>
    <fill>
      <patternFill patternType="solid">
        <fgColor indexed="41"/>
        <bgColor indexed="64"/>
      </patternFill>
    </fill>
    <fill>
      <patternFill patternType="solid">
        <fgColor rgb="FFFFFF00"/>
        <bgColor indexed="64"/>
      </patternFill>
    </fill>
    <fill>
      <patternFill patternType="solid">
        <fgColor rgb="FFF2F2F2"/>
        <bgColor indexed="64"/>
      </patternFill>
    </fill>
    <fill>
      <patternFill patternType="solid">
        <fgColor rgb="FFCFCDCD"/>
        <bgColor indexed="64"/>
      </patternFill>
    </fill>
    <fill>
      <patternFill patternType="solid">
        <fgColor rgb="FF8FABDB"/>
        <bgColor indexed="64"/>
      </patternFill>
    </fill>
    <fill>
      <patternFill patternType="solid">
        <fgColor indexed="40"/>
        <bgColor indexed="64"/>
      </patternFill>
    </fill>
    <fill>
      <patternFill patternType="solid">
        <fgColor indexed="13"/>
        <bgColor indexed="64"/>
      </patternFill>
    </fill>
    <fill>
      <patternFill patternType="solid">
        <fgColor indexed="10"/>
        <bgColor indexed="64"/>
      </patternFill>
    </fill>
    <fill>
      <patternFill patternType="solid">
        <fgColor indexed="11"/>
        <bgColor indexed="64"/>
      </patternFill>
    </fill>
    <fill>
      <patternFill patternType="lightGray">
        <bgColor indexed="44"/>
      </patternFill>
    </fill>
    <fill>
      <patternFill patternType="solid">
        <fgColor indexed="44"/>
        <bgColor indexed="64"/>
      </patternFill>
    </fill>
    <fill>
      <patternFill patternType="solid">
        <fgColor indexed="43"/>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double">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top/>
      <bottom style="thin">
        <color auto="1"/>
      </bottom>
      <diagonal/>
    </border>
    <border>
      <left style="double">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thin">
        <color auto="1"/>
      </left>
      <right style="thin">
        <color auto="1"/>
      </right>
      <top style="double">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style="double">
        <color auto="1"/>
      </bottom>
      <diagonal/>
    </border>
    <border>
      <left/>
      <right/>
      <top style="double">
        <color auto="1"/>
      </top>
      <bottom/>
      <diagonal/>
    </border>
    <border>
      <left/>
      <right/>
      <top/>
      <bottom style="double">
        <color indexed="9"/>
      </bottom>
      <diagonal/>
    </border>
    <border>
      <left style="double">
        <color indexed="9"/>
      </left>
      <right/>
      <top style="double">
        <color indexed="9"/>
      </top>
      <bottom/>
      <diagonal/>
    </border>
    <border>
      <left/>
      <right/>
      <top style="double">
        <color indexed="9"/>
      </top>
      <bottom/>
      <diagonal/>
    </border>
    <border>
      <left style="double">
        <color indexed="9"/>
      </left>
      <right style="double">
        <color indexed="8"/>
      </right>
      <top/>
      <bottom/>
      <diagonal/>
    </border>
    <border>
      <left style="double">
        <color indexed="8"/>
      </left>
      <right/>
      <top style="double">
        <color indexed="8"/>
      </top>
      <bottom/>
      <diagonal/>
    </border>
    <border>
      <left/>
      <right/>
      <top style="double">
        <color indexed="8"/>
      </top>
      <bottom/>
      <diagonal/>
    </border>
    <border>
      <left style="double">
        <color indexed="8"/>
      </left>
      <right/>
      <top/>
      <bottom/>
      <diagonal/>
    </border>
    <border>
      <left/>
      <right/>
      <top style="thin">
        <color auto="1"/>
      </top>
      <bottom style="medium">
        <color auto="1"/>
      </bottom>
      <diagonal/>
    </border>
    <border>
      <left style="double">
        <color indexed="8"/>
      </left>
      <right/>
      <top/>
      <bottom style="double">
        <color indexed="9"/>
      </bottom>
      <diagonal/>
    </border>
    <border>
      <left style="double">
        <color indexed="9"/>
      </left>
      <right/>
      <top/>
      <bottom style="double">
        <color indexed="8"/>
      </bottom>
      <diagonal/>
    </border>
    <border>
      <left/>
      <right/>
      <top/>
      <bottom style="double">
        <color indexed="8"/>
      </bottom>
      <diagonal/>
    </border>
    <border>
      <left/>
      <right style="thin">
        <color auto="1"/>
      </right>
      <top style="double">
        <color indexed="9"/>
      </top>
      <bottom/>
      <diagonal/>
    </border>
    <border>
      <left/>
      <right style="double">
        <color indexed="9"/>
      </right>
      <top style="double">
        <color indexed="8"/>
      </top>
      <bottom/>
      <diagonal/>
    </border>
    <border>
      <left style="double">
        <color indexed="9"/>
      </left>
      <right style="thin">
        <color auto="1"/>
      </right>
      <top/>
      <bottom/>
      <diagonal/>
    </border>
    <border>
      <left/>
      <right style="double">
        <color indexed="9"/>
      </right>
      <top/>
      <bottom/>
      <diagonal/>
    </border>
    <border>
      <left/>
      <right style="medium">
        <color auto="1"/>
      </right>
      <top style="thin">
        <color auto="1"/>
      </top>
      <bottom style="medium">
        <color auto="1"/>
      </bottom>
      <diagonal/>
    </border>
    <border>
      <left/>
      <right style="double">
        <color indexed="9"/>
      </right>
      <top/>
      <bottom style="double">
        <color indexed="9"/>
      </bottom>
      <diagonal/>
    </border>
    <border>
      <left/>
      <right style="thin">
        <color auto="1"/>
      </right>
      <top/>
      <bottom style="double">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2" fontId="73" fillId="0" borderId="0" applyFont="0" applyFill="0" applyBorder="0" applyAlignment="0" applyProtection="0">
      <alignment vertical="center"/>
    </xf>
    <xf numFmtId="0" fontId="72" fillId="17" borderId="0" applyNumberFormat="0" applyBorder="0" applyAlignment="0" applyProtection="0">
      <alignment vertical="center"/>
    </xf>
    <xf numFmtId="0" fontId="77" fillId="19" borderId="74" applyNumberFormat="0" applyAlignment="0" applyProtection="0">
      <alignment vertical="center"/>
    </xf>
    <xf numFmtId="44" fontId="73" fillId="0" borderId="0" applyFont="0" applyFill="0" applyBorder="0" applyAlignment="0" applyProtection="0">
      <alignment vertical="center"/>
    </xf>
    <xf numFmtId="41" fontId="73" fillId="0" borderId="0" applyFont="0" applyFill="0" applyBorder="0" applyAlignment="0" applyProtection="0">
      <alignment vertical="center"/>
    </xf>
    <xf numFmtId="0" fontId="72" fillId="21" borderId="0" applyNumberFormat="0" applyBorder="0" applyAlignment="0" applyProtection="0">
      <alignment vertical="center"/>
    </xf>
    <xf numFmtId="0" fontId="80" fillId="22" borderId="0" applyNumberFormat="0" applyBorder="0" applyAlignment="0" applyProtection="0">
      <alignment vertical="center"/>
    </xf>
    <xf numFmtId="43" fontId="0" fillId="0" borderId="0">
      <alignment vertical="top"/>
      <protection locked="0"/>
    </xf>
    <xf numFmtId="0" fontId="79" fillId="26" borderId="0" applyNumberFormat="0" applyBorder="0" applyAlignment="0" applyProtection="0">
      <alignment vertical="center"/>
    </xf>
    <xf numFmtId="176" fontId="11" fillId="0" borderId="0">
      <protection locked="0"/>
    </xf>
    <xf numFmtId="176" fontId="8" fillId="0" borderId="0">
      <alignment vertical="top"/>
      <protection locked="0"/>
    </xf>
    <xf numFmtId="9" fontId="0" fillId="0" borderId="0">
      <alignment vertical="top"/>
      <protection locked="0"/>
    </xf>
    <xf numFmtId="176" fontId="11" fillId="0" borderId="0">
      <protection locked="0"/>
    </xf>
    <xf numFmtId="0" fontId="76" fillId="0" borderId="0" applyNumberFormat="0" applyFill="0" applyBorder="0" applyAlignment="0" applyProtection="0">
      <alignment vertical="center"/>
    </xf>
    <xf numFmtId="0" fontId="73" fillId="18" borderId="72" applyNumberFormat="0" applyFont="0" applyAlignment="0" applyProtection="0">
      <alignment vertical="center"/>
    </xf>
    <xf numFmtId="0" fontId="79" fillId="27" borderId="0" applyNumberFormat="0" applyBorder="0" applyAlignment="0" applyProtection="0">
      <alignment vertical="center"/>
    </xf>
    <xf numFmtId="0" fontId="84" fillId="0" borderId="0" applyNumberFormat="0" applyFill="0" applyBorder="0" applyAlignment="0" applyProtection="0">
      <alignment vertical="center"/>
    </xf>
    <xf numFmtId="0" fontId="83" fillId="0" borderId="0" applyNumberFormat="0" applyFill="0" applyBorder="0" applyAlignment="0" applyProtection="0">
      <alignment vertical="center"/>
    </xf>
    <xf numFmtId="176" fontId="11" fillId="0" borderId="0">
      <protection locked="0"/>
    </xf>
    <xf numFmtId="176" fontId="11" fillId="0" borderId="0">
      <protection locked="0"/>
    </xf>
    <xf numFmtId="0" fontId="74"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2" fillId="0" borderId="73" applyNumberFormat="0" applyFill="0" applyAlignment="0" applyProtection="0">
      <alignment vertical="center"/>
    </xf>
    <xf numFmtId="0" fontId="75" fillId="0" borderId="73" applyNumberFormat="0" applyFill="0" applyAlignment="0" applyProtection="0">
      <alignment vertical="center"/>
    </xf>
    <xf numFmtId="0" fontId="79" fillId="30" borderId="0" applyNumberFormat="0" applyBorder="0" applyAlignment="0" applyProtection="0">
      <alignment vertical="center"/>
    </xf>
    <xf numFmtId="0" fontId="84" fillId="0" borderId="76" applyNumberFormat="0" applyFill="0" applyAlignment="0" applyProtection="0">
      <alignment vertical="center"/>
    </xf>
    <xf numFmtId="0" fontId="79" fillId="31" borderId="0" applyNumberFormat="0" applyBorder="0" applyAlignment="0" applyProtection="0">
      <alignment vertical="center"/>
    </xf>
    <xf numFmtId="0" fontId="85" fillId="6" borderId="75" applyNumberFormat="0" applyAlignment="0" applyProtection="0">
      <alignment vertical="center"/>
    </xf>
    <xf numFmtId="0" fontId="81" fillId="6" borderId="74" applyNumberFormat="0" applyAlignment="0" applyProtection="0">
      <alignment vertical="center"/>
    </xf>
    <xf numFmtId="0" fontId="88" fillId="32" borderId="77" applyNumberFormat="0" applyAlignment="0" applyProtection="0">
      <alignment vertical="center"/>
    </xf>
    <xf numFmtId="0" fontId="72" fillId="33" borderId="0" applyNumberFormat="0" applyBorder="0" applyAlignment="0" applyProtection="0">
      <alignment vertical="center"/>
    </xf>
    <xf numFmtId="0" fontId="79" fillId="35" borderId="0" applyNumberFormat="0" applyBorder="0" applyAlignment="0" applyProtection="0">
      <alignment vertical="center"/>
    </xf>
    <xf numFmtId="0" fontId="89" fillId="0" borderId="78" applyNumberFormat="0" applyFill="0" applyAlignment="0" applyProtection="0">
      <alignment vertical="center"/>
    </xf>
    <xf numFmtId="0" fontId="90" fillId="0" borderId="79" applyNumberFormat="0" applyFill="0" applyAlignment="0" applyProtection="0">
      <alignment vertical="center"/>
    </xf>
    <xf numFmtId="176" fontId="11" fillId="0" borderId="0">
      <protection locked="0"/>
    </xf>
    <xf numFmtId="0" fontId="87" fillId="29" borderId="0" applyNumberFormat="0" applyBorder="0" applyAlignment="0" applyProtection="0">
      <alignment vertical="center"/>
    </xf>
    <xf numFmtId="0" fontId="91" fillId="38" borderId="0" applyNumberFormat="0" applyBorder="0" applyAlignment="0" applyProtection="0">
      <alignment vertical="center"/>
    </xf>
    <xf numFmtId="0" fontId="72" fillId="25" borderId="0" applyNumberFormat="0" applyBorder="0" applyAlignment="0" applyProtection="0">
      <alignment vertical="center"/>
    </xf>
    <xf numFmtId="0" fontId="79" fillId="40" borderId="0" applyNumberFormat="0" applyBorder="0" applyAlignment="0" applyProtection="0">
      <alignment vertical="center"/>
    </xf>
    <xf numFmtId="0" fontId="72" fillId="24" borderId="0" applyNumberFormat="0" applyBorder="0" applyAlignment="0" applyProtection="0">
      <alignment vertical="center"/>
    </xf>
    <xf numFmtId="0" fontId="72" fillId="36" borderId="0" applyNumberFormat="0" applyBorder="0" applyAlignment="0" applyProtection="0">
      <alignment vertical="center"/>
    </xf>
    <xf numFmtId="0" fontId="72" fillId="41" borderId="0" applyNumberFormat="0" applyBorder="0" applyAlignment="0" applyProtection="0">
      <alignment vertical="center"/>
    </xf>
    <xf numFmtId="0" fontId="72" fillId="16" borderId="0" applyNumberFormat="0" applyBorder="0" applyAlignment="0" applyProtection="0">
      <alignment vertical="center"/>
    </xf>
    <xf numFmtId="0" fontId="79" fillId="42" borderId="0" applyNumberFormat="0" applyBorder="0" applyAlignment="0" applyProtection="0">
      <alignment vertical="center"/>
    </xf>
    <xf numFmtId="0" fontId="79" fillId="43" borderId="0" applyNumberFormat="0" applyBorder="0" applyAlignment="0" applyProtection="0">
      <alignment vertical="center"/>
    </xf>
    <xf numFmtId="176" fontId="4" fillId="0" borderId="0">
      <protection locked="0"/>
    </xf>
    <xf numFmtId="0" fontId="72" fillId="28" borderId="0" applyNumberFormat="0" applyBorder="0" applyAlignment="0" applyProtection="0">
      <alignment vertical="center"/>
    </xf>
    <xf numFmtId="0" fontId="72" fillId="37" borderId="0" applyNumberFormat="0" applyBorder="0" applyAlignment="0" applyProtection="0">
      <alignment vertical="center"/>
    </xf>
    <xf numFmtId="0" fontId="79" fillId="20" borderId="0" applyNumberFormat="0" applyBorder="0" applyAlignment="0" applyProtection="0">
      <alignment vertical="center"/>
    </xf>
    <xf numFmtId="176" fontId="78" fillId="0" borderId="0">
      <protection locked="0"/>
    </xf>
    <xf numFmtId="176" fontId="11" fillId="0" borderId="0">
      <protection locked="0"/>
    </xf>
    <xf numFmtId="0" fontId="72" fillId="39" borderId="0" applyNumberFormat="0" applyBorder="0" applyAlignment="0" applyProtection="0">
      <alignment vertical="center"/>
    </xf>
    <xf numFmtId="0" fontId="79" fillId="23" borderId="0" applyNumberFormat="0" applyBorder="0" applyAlignment="0" applyProtection="0">
      <alignment vertical="center"/>
    </xf>
    <xf numFmtId="0" fontId="79" fillId="45" borderId="0" applyNumberFormat="0" applyBorder="0" applyAlignment="0" applyProtection="0">
      <alignment vertical="center"/>
    </xf>
    <xf numFmtId="0" fontId="72" fillId="34" borderId="0" applyNumberFormat="0" applyBorder="0" applyAlignment="0" applyProtection="0">
      <alignment vertical="center"/>
    </xf>
    <xf numFmtId="176" fontId="11" fillId="0" borderId="0">
      <protection locked="0"/>
    </xf>
    <xf numFmtId="0" fontId="79" fillId="44" borderId="0" applyNumberFormat="0" applyBorder="0" applyAlignment="0" applyProtection="0">
      <alignment vertical="center"/>
    </xf>
    <xf numFmtId="176" fontId="60" fillId="0" borderId="0">
      <protection locked="0"/>
    </xf>
    <xf numFmtId="176" fontId="11" fillId="0" borderId="0">
      <protection locked="0"/>
    </xf>
    <xf numFmtId="176" fontId="4" fillId="0" borderId="0">
      <protection locked="0"/>
    </xf>
    <xf numFmtId="176" fontId="11" fillId="0" borderId="0">
      <protection locked="0"/>
    </xf>
    <xf numFmtId="176" fontId="0" fillId="0" borderId="0">
      <protection locked="0"/>
    </xf>
    <xf numFmtId="176" fontId="11" fillId="0" borderId="0">
      <protection locked="0"/>
    </xf>
    <xf numFmtId="176" fontId="11" fillId="0" borderId="0">
      <protection locked="0"/>
    </xf>
    <xf numFmtId="176" fontId="11" fillId="0" borderId="0">
      <protection locked="0"/>
    </xf>
    <xf numFmtId="176" fontId="0" fillId="0" borderId="0">
      <protection locked="0"/>
    </xf>
  </cellStyleXfs>
  <cellXfs count="589">
    <xf numFmtId="176" fontId="0" fillId="0" borderId="0" xfId="0">
      <alignment vertical="center"/>
    </xf>
    <xf numFmtId="176" fontId="1" fillId="0" borderId="0" xfId="0" applyFont="1">
      <alignment vertical="center"/>
    </xf>
    <xf numFmtId="176" fontId="2" fillId="0" borderId="0" xfId="0" applyFont="1">
      <alignment vertical="center"/>
    </xf>
    <xf numFmtId="176" fontId="3" fillId="0" borderId="0" xfId="0" applyFont="1" applyAlignment="1">
      <alignment horizontal="center" vertical="center"/>
    </xf>
    <xf numFmtId="176" fontId="4" fillId="0" borderId="0" xfId="0" applyFont="1">
      <alignment vertical="center"/>
    </xf>
    <xf numFmtId="177" fontId="5" fillId="2" borderId="0" xfId="11" applyNumberFormat="1" applyFont="1" applyFill="1" applyAlignment="1" applyProtection="1">
      <alignment horizontal="left" vertical="center" shrinkToFit="1"/>
      <protection locked="0" hidden="1"/>
    </xf>
    <xf numFmtId="176" fontId="6" fillId="0" borderId="0" xfId="11" applyFont="1" applyAlignment="1" applyProtection="1">
      <alignment horizontal="left" vertical="center" wrapText="1"/>
    </xf>
    <xf numFmtId="176" fontId="5" fillId="0" borderId="0" xfId="11" applyFont="1" applyAlignment="1" applyProtection="1">
      <alignment horizontal="left" vertical="center" wrapText="1"/>
    </xf>
    <xf numFmtId="176" fontId="4" fillId="0" borderId="0" xfId="0" applyFont="1" applyAlignment="1">
      <alignment horizontal="center" vertical="center" wrapText="1"/>
    </xf>
    <xf numFmtId="176" fontId="1" fillId="0" borderId="0" xfId="0" applyFont="1" applyAlignment="1">
      <alignment horizontal="center" vertical="center" wrapText="1"/>
    </xf>
    <xf numFmtId="178" fontId="2" fillId="0" borderId="0" xfId="0" applyNumberFormat="1" applyFont="1" applyAlignment="1">
      <alignment horizontal="center" vertical="center"/>
    </xf>
    <xf numFmtId="178" fontId="2" fillId="0" borderId="0" xfId="0" applyNumberFormat="1" applyFont="1">
      <alignment vertical="center"/>
    </xf>
    <xf numFmtId="176" fontId="3" fillId="0" borderId="1" xfId="62" applyFont="1" applyBorder="1" applyAlignment="1" applyProtection="1">
      <alignment horizontal="center" vertical="center"/>
    </xf>
    <xf numFmtId="176" fontId="3" fillId="0" borderId="1" xfId="62" applyFont="1" applyBorder="1" applyAlignment="1" applyProtection="1">
      <alignment horizontal="center" vertical="center" wrapText="1"/>
    </xf>
    <xf numFmtId="176" fontId="2" fillId="0" borderId="1" xfId="0" applyFont="1" applyBorder="1" applyAlignment="1">
      <alignment horizontal="center" vertical="center"/>
    </xf>
    <xf numFmtId="176" fontId="2" fillId="0" borderId="1" xfId="0" applyFont="1" applyBorder="1" applyAlignment="1">
      <alignment horizontal="left" vertical="center"/>
    </xf>
    <xf numFmtId="176" fontId="7" fillId="0" borderId="2" xfId="0" applyFont="1" applyBorder="1" applyAlignment="1">
      <alignment horizontal="center" vertical="center"/>
    </xf>
    <xf numFmtId="176" fontId="2" fillId="0" borderId="3" xfId="0" applyFont="1" applyBorder="1" applyAlignment="1">
      <alignment horizontal="center" vertical="center"/>
    </xf>
    <xf numFmtId="176" fontId="2" fillId="0" borderId="4" xfId="0" applyFont="1" applyBorder="1" applyAlignment="1">
      <alignment horizontal="center" vertical="center"/>
    </xf>
    <xf numFmtId="43" fontId="2" fillId="0" borderId="1" xfId="0" applyNumberFormat="1" applyFont="1" applyBorder="1" applyAlignment="1">
      <alignment horizontal="right" vertical="center"/>
    </xf>
    <xf numFmtId="43" fontId="2" fillId="0" borderId="1" xfId="0" applyNumberFormat="1" applyFont="1" applyBorder="1" applyAlignment="1">
      <alignment horizontal="center" vertical="center"/>
    </xf>
    <xf numFmtId="49" fontId="2" fillId="0" borderId="0" xfId="0" applyNumberFormat="1" applyFont="1">
      <alignment vertical="center"/>
    </xf>
    <xf numFmtId="176" fontId="2" fillId="0" borderId="0" xfId="0" applyFont="1" applyAlignment="1">
      <alignment horizontal="center" vertical="center"/>
    </xf>
    <xf numFmtId="176" fontId="3" fillId="3" borderId="5" xfId="62" applyFont="1" applyFill="1" applyBorder="1" applyAlignment="1" applyProtection="1">
      <alignment horizontal="center" vertical="center" wrapText="1"/>
    </xf>
    <xf numFmtId="176" fontId="3" fillId="0" borderId="5" xfId="62" applyFont="1" applyBorder="1" applyAlignment="1" applyProtection="1">
      <alignment horizontal="center" vertical="center" wrapText="1"/>
    </xf>
    <xf numFmtId="179" fontId="3" fillId="0" borderId="1" xfId="62" applyNumberFormat="1" applyFont="1" applyBorder="1" applyAlignment="1" applyProtection="1">
      <alignment horizontal="center" vertical="center" wrapText="1"/>
    </xf>
    <xf numFmtId="176" fontId="3" fillId="3" borderId="1" xfId="10" applyFont="1" applyFill="1" applyBorder="1" applyAlignment="1" applyProtection="1">
      <alignment horizontal="center" vertical="center" wrapText="1"/>
    </xf>
    <xf numFmtId="176" fontId="3" fillId="0" borderId="2" xfId="0" applyFont="1" applyBorder="1" applyAlignment="1">
      <alignment horizontal="center" vertical="center"/>
    </xf>
    <xf numFmtId="176" fontId="3" fillId="3" borderId="6" xfId="62" applyFont="1" applyFill="1" applyBorder="1" applyAlignment="1" applyProtection="1">
      <alignment horizontal="center" vertical="center" wrapText="1"/>
    </xf>
    <xf numFmtId="176" fontId="3" fillId="0" borderId="6" xfId="62" applyFont="1" applyBorder="1" applyAlignment="1" applyProtection="1">
      <alignment horizontal="center" vertical="center" wrapText="1"/>
    </xf>
    <xf numFmtId="176" fontId="3"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2" xfId="0" applyNumberFormat="1" applyFont="1" applyBorder="1" applyAlignment="1">
      <alignment horizontal="center" vertical="center"/>
    </xf>
    <xf numFmtId="43" fontId="2" fillId="0" borderId="2" xfId="0" applyNumberFormat="1" applyFont="1" applyBorder="1" applyAlignment="1">
      <alignment horizontal="right" vertical="center"/>
    </xf>
    <xf numFmtId="176" fontId="3" fillId="0" borderId="3" xfId="0" applyFont="1" applyBorder="1" applyAlignment="1">
      <alignment horizontal="center" vertical="center"/>
    </xf>
    <xf numFmtId="176" fontId="3" fillId="0" borderId="7" xfId="0" applyFont="1" applyBorder="1" applyAlignment="1">
      <alignment horizontal="center" vertical="center"/>
    </xf>
    <xf numFmtId="176" fontId="3" fillId="0" borderId="4" xfId="0" applyFont="1" applyBorder="1" applyAlignment="1">
      <alignment horizontal="center" vertical="center"/>
    </xf>
    <xf numFmtId="176" fontId="3" fillId="0" borderId="8" xfId="0" applyFont="1" applyBorder="1" applyAlignment="1">
      <alignment horizontal="center" vertical="center"/>
    </xf>
    <xf numFmtId="43" fontId="2" fillId="0" borderId="8" xfId="0" applyNumberFormat="1" applyFont="1" applyBorder="1" applyAlignment="1">
      <alignment horizontal="right" vertical="center"/>
    </xf>
    <xf numFmtId="43" fontId="2" fillId="0" borderId="4" xfId="0" applyNumberFormat="1" applyFont="1" applyBorder="1" applyAlignment="1">
      <alignment horizontal="right" vertical="center"/>
    </xf>
    <xf numFmtId="176" fontId="7" fillId="0" borderId="0" xfId="0" applyFont="1" applyAlignment="1">
      <alignment horizontal="right" vertical="center"/>
    </xf>
    <xf numFmtId="176" fontId="3" fillId="0" borderId="1" xfId="0" applyFont="1" applyBorder="1" applyAlignment="1">
      <alignment horizontal="center" vertical="center" wrapText="1"/>
    </xf>
    <xf numFmtId="176" fontId="2" fillId="0" borderId="1" xfId="0" applyFont="1" applyBorder="1">
      <alignment vertical="center"/>
    </xf>
    <xf numFmtId="176" fontId="2" fillId="0" borderId="1" xfId="62" applyFont="1" applyBorder="1" applyAlignment="1" applyProtection="1">
      <alignment horizontal="center" vertical="center" wrapText="1"/>
    </xf>
    <xf numFmtId="176" fontId="2" fillId="0" borderId="1" xfId="62" applyFont="1" applyBorder="1" applyAlignment="1" applyProtection="1"/>
    <xf numFmtId="176" fontId="2" fillId="0" borderId="1" xfId="66" applyFont="1" applyBorder="1" applyAlignment="1" applyProtection="1">
      <alignment horizontal="center" vertical="center" wrapText="1"/>
    </xf>
    <xf numFmtId="176" fontId="3" fillId="0" borderId="5" xfId="62" applyFont="1" applyFill="1" applyBorder="1" applyAlignment="1" applyProtection="1">
      <alignment horizontal="center" vertical="center" wrapText="1"/>
    </xf>
    <xf numFmtId="176" fontId="3" fillId="0" borderId="6" xfId="62" applyFont="1" applyFill="1" applyBorder="1" applyAlignment="1" applyProtection="1">
      <alignment horizontal="center" vertical="center" wrapText="1"/>
    </xf>
    <xf numFmtId="181" fontId="2" fillId="0" borderId="1" xfId="0" applyNumberFormat="1" applyFont="1" applyBorder="1" applyAlignment="1">
      <alignment horizontal="center" vertical="center"/>
    </xf>
    <xf numFmtId="176" fontId="2" fillId="0" borderId="1" xfId="62" applyFont="1" applyBorder="1" applyAlignment="1" applyProtection="1">
      <alignment vertical="center" wrapText="1"/>
    </xf>
    <xf numFmtId="176" fontId="2" fillId="0" borderId="1" xfId="0" applyFont="1" applyBorder="1" applyAlignment="1">
      <alignment horizontal="right" vertical="center"/>
    </xf>
    <xf numFmtId="176" fontId="2" fillId="0" borderId="2" xfId="0" applyFont="1" applyBorder="1" applyAlignment="1">
      <alignment horizontal="center" vertical="center"/>
    </xf>
    <xf numFmtId="176" fontId="8" fillId="0" borderId="0" xfId="11" applyAlignment="1" applyProtection="1">
      <alignment vertical="center"/>
    </xf>
    <xf numFmtId="176" fontId="9" fillId="0" borderId="0" xfId="11" applyFont="1" applyAlignment="1" applyProtection="1">
      <alignment vertical="center"/>
    </xf>
    <xf numFmtId="176" fontId="10" fillId="0" borderId="5" xfId="0" applyFont="1" applyBorder="1" applyAlignment="1">
      <alignment horizontal="center" vertical="center"/>
    </xf>
    <xf numFmtId="176" fontId="10" fillId="0" borderId="6" xfId="0" applyFont="1" applyBorder="1" applyAlignment="1">
      <alignment horizontal="center" vertical="center"/>
    </xf>
    <xf numFmtId="182" fontId="2" fillId="0" borderId="1" xfId="0" applyNumberFormat="1" applyFont="1" applyBorder="1">
      <alignment vertical="center"/>
    </xf>
    <xf numFmtId="176" fontId="10" fillId="4" borderId="1" xfId="19" applyFont="1" applyFill="1" applyBorder="1" applyAlignment="1" applyProtection="1">
      <alignment horizontal="center" vertical="center" wrapText="1"/>
      <protection hidden="1"/>
    </xf>
    <xf numFmtId="176" fontId="10" fillId="4" borderId="1" xfId="19" applyFont="1" applyFill="1" applyBorder="1" applyAlignment="1" applyProtection="1">
      <alignment horizontal="center" vertical="center" wrapText="1"/>
    </xf>
    <xf numFmtId="183" fontId="10" fillId="4" borderId="1" xfId="19" applyNumberFormat="1" applyFont="1" applyFill="1" applyBorder="1" applyAlignment="1" applyProtection="1">
      <alignment horizontal="center" vertical="center" shrinkToFit="1"/>
      <protection hidden="1"/>
    </xf>
    <xf numFmtId="176" fontId="10" fillId="4" borderId="1" xfId="0" applyFont="1" applyFill="1" applyBorder="1" applyAlignment="1">
      <alignment horizontal="center" vertical="center"/>
    </xf>
    <xf numFmtId="176" fontId="0" fillId="0" borderId="0" xfId="0" applyFont="1" applyAlignment="1"/>
    <xf numFmtId="176" fontId="11" fillId="0" borderId="0" xfId="0" applyFont="1" applyAlignment="1"/>
    <xf numFmtId="0" fontId="1" fillId="0" borderId="0" xfId="0" applyNumberFormat="1" applyFont="1" applyFill="1">
      <alignment vertical="center"/>
    </xf>
    <xf numFmtId="0" fontId="2" fillId="0" borderId="0" xfId="0" applyNumberFormat="1" applyFont="1" applyFill="1">
      <alignment vertical="center"/>
    </xf>
    <xf numFmtId="0" fontId="10" fillId="0" borderId="0" xfId="0" applyNumberFormat="1" applyFont="1" applyFill="1" applyAlignment="1">
      <alignment horizontal="center" vertical="center"/>
    </xf>
    <xf numFmtId="0" fontId="4" fillId="0" borderId="0" xfId="0" applyNumberFormat="1" applyFont="1" applyFill="1">
      <alignment vertical="center"/>
    </xf>
    <xf numFmtId="0" fontId="6" fillId="0" borderId="0" xfId="11" applyNumberFormat="1" applyFont="1" applyAlignment="1" applyProtection="1">
      <alignment horizontal="left" vertical="center" wrapText="1"/>
    </xf>
    <xf numFmtId="0" fontId="4"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178" fontId="2" fillId="0" borderId="0" xfId="0" applyNumberFormat="1" applyFont="1" applyFill="1" applyAlignment="1">
      <alignment horizontal="center" vertical="center"/>
    </xf>
    <xf numFmtId="178" fontId="2" fillId="0" borderId="0" xfId="0" applyNumberFormat="1" applyFont="1" applyFill="1">
      <alignment vertical="center"/>
    </xf>
    <xf numFmtId="0" fontId="10" fillId="0" borderId="1"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right" vertical="center"/>
    </xf>
    <xf numFmtId="43" fontId="2" fillId="0" borderId="1" xfId="0" applyNumberFormat="1" applyFont="1" applyFill="1" applyBorder="1" applyAlignment="1">
      <alignment horizontal="right" vertical="center"/>
    </xf>
    <xf numFmtId="43" fontId="2" fillId="0" borderId="8" xfId="0" applyNumberFormat="1" applyFont="1" applyFill="1" applyBorder="1" applyAlignment="1">
      <alignment horizontal="right" vertical="center"/>
    </xf>
    <xf numFmtId="0" fontId="2" fillId="0" borderId="1" xfId="0" applyNumberFormat="1" applyFont="1" applyFill="1" applyBorder="1" applyAlignment="1">
      <alignment horizontal="centerContinuous" vertical="center"/>
    </xf>
    <xf numFmtId="0" fontId="2" fillId="0" borderId="1" xfId="0" applyNumberFormat="1" applyFont="1" applyFill="1" applyBorder="1">
      <alignment vertical="center"/>
    </xf>
    <xf numFmtId="49" fontId="2" fillId="0" borderId="0" xfId="0" applyNumberFormat="1" applyFont="1" applyFill="1">
      <alignment vertical="center"/>
    </xf>
    <xf numFmtId="0" fontId="2" fillId="0" borderId="0" xfId="0" applyNumberFormat="1" applyFont="1" applyFill="1" applyAlignment="1">
      <alignment horizontal="center" vertical="center"/>
    </xf>
    <xf numFmtId="0" fontId="10" fillId="0" borderId="9"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0" fillId="0" borderId="1" xfId="62" applyNumberFormat="1" applyFont="1" applyFill="1" applyBorder="1" applyAlignment="1" applyProtection="1">
      <alignment horizontal="center" vertical="center" wrapText="1"/>
    </xf>
    <xf numFmtId="0" fontId="10" fillId="0" borderId="4" xfId="0" applyNumberFormat="1" applyFont="1" applyFill="1" applyBorder="1" applyAlignment="1">
      <alignment horizontal="center" vertical="center"/>
    </xf>
    <xf numFmtId="0" fontId="2" fillId="0" borderId="4" xfId="0" applyNumberFormat="1" applyFont="1" applyFill="1" applyBorder="1" applyAlignment="1">
      <alignment horizontal="right" vertical="center"/>
    </xf>
    <xf numFmtId="0" fontId="7" fillId="0" borderId="0" xfId="0" applyNumberFormat="1" applyFont="1" applyFill="1" applyAlignment="1">
      <alignment horizontal="right" vertical="center"/>
    </xf>
    <xf numFmtId="0" fontId="10" fillId="0" borderId="0" xfId="0" applyNumberFormat="1" applyFont="1" applyFill="1">
      <alignment vertical="center"/>
    </xf>
    <xf numFmtId="0" fontId="5" fillId="0" borderId="0" xfId="11" applyNumberFormat="1" applyFont="1" applyAlignment="1" applyProtection="1">
      <alignment horizontal="left" vertical="center" wrapText="1"/>
    </xf>
    <xf numFmtId="0" fontId="10" fillId="0" borderId="1" xfId="62" applyNumberFormat="1" applyFont="1" applyFill="1" applyBorder="1" applyAlignment="1" applyProtection="1">
      <alignment horizontal="center" vertical="center"/>
    </xf>
    <xf numFmtId="0" fontId="10" fillId="0" borderId="2" xfId="62" applyNumberFormat="1" applyFont="1" applyFill="1" applyBorder="1" applyAlignment="1" applyProtection="1">
      <alignment horizontal="center" vertical="center"/>
    </xf>
    <xf numFmtId="0" fontId="10" fillId="0" borderId="3" xfId="62" applyNumberFormat="1" applyFont="1" applyFill="1" applyBorder="1" applyAlignment="1" applyProtection="1">
      <alignment horizontal="center" vertical="center"/>
    </xf>
    <xf numFmtId="0" fontId="10" fillId="0" borderId="4" xfId="62" applyNumberFormat="1" applyFont="1" applyFill="1" applyBorder="1" applyAlignment="1" applyProtection="1">
      <alignment horizontal="center" vertical="center"/>
    </xf>
    <xf numFmtId="0" fontId="2" fillId="0" borderId="4" xfId="0" applyNumberFormat="1" applyFont="1" applyFill="1" applyBorder="1" applyAlignment="1">
      <alignment horizontal="centerContinuous" vertical="center"/>
    </xf>
    <xf numFmtId="0" fontId="7" fillId="0" borderId="1" xfId="0" applyNumberFormat="1" applyFont="1" applyFill="1" applyBorder="1" applyAlignment="1">
      <alignment horizontal="centerContinuous" vertical="center"/>
    </xf>
    <xf numFmtId="0" fontId="10" fillId="0" borderId="5" xfId="62" applyNumberFormat="1" applyFont="1" applyFill="1" applyBorder="1" applyAlignment="1" applyProtection="1">
      <alignment horizontal="center" vertical="center"/>
    </xf>
    <xf numFmtId="0" fontId="10" fillId="0" borderId="6" xfId="62" applyNumberFormat="1" applyFont="1" applyFill="1" applyBorder="1" applyAlignment="1" applyProtection="1">
      <alignment horizontal="center" vertical="center"/>
    </xf>
    <xf numFmtId="179" fontId="10" fillId="0" borderId="1" xfId="62" applyNumberFormat="1" applyFont="1" applyFill="1" applyBorder="1" applyAlignment="1" applyProtection="1">
      <alignment horizontal="center" vertical="center"/>
    </xf>
    <xf numFmtId="179" fontId="10" fillId="0" borderId="5" xfId="62" applyNumberFormat="1" applyFont="1" applyFill="1" applyBorder="1" applyAlignment="1" applyProtection="1">
      <alignment horizontal="center" vertical="center" wrapText="1"/>
    </xf>
    <xf numFmtId="179" fontId="10" fillId="0" borderId="1" xfId="62" applyNumberFormat="1" applyFont="1" applyFill="1" applyBorder="1" applyAlignment="1" applyProtection="1">
      <alignment horizontal="center" vertical="center" wrapText="1"/>
    </xf>
    <xf numFmtId="0" fontId="10" fillId="0" borderId="5" xfId="62" applyNumberFormat="1" applyFont="1" applyFill="1" applyBorder="1" applyAlignment="1" applyProtection="1">
      <alignment horizontal="center" vertical="center" wrapText="1"/>
    </xf>
    <xf numFmtId="0" fontId="10" fillId="0" borderId="8" xfId="62" applyNumberFormat="1" applyFont="1" applyFill="1" applyBorder="1" applyAlignment="1" applyProtection="1">
      <alignment horizontal="center" vertical="center" wrapText="1"/>
    </xf>
    <xf numFmtId="179" fontId="10" fillId="0" borderId="6" xfId="62" applyNumberFormat="1" applyFont="1" applyFill="1" applyBorder="1" applyAlignment="1" applyProtection="1">
      <alignment horizontal="center" vertical="center" wrapText="1"/>
    </xf>
    <xf numFmtId="0" fontId="10" fillId="0" borderId="6" xfId="62" applyNumberFormat="1" applyFont="1" applyFill="1" applyBorder="1" applyAlignment="1" applyProtection="1">
      <alignment horizontal="center" vertical="center" wrapText="1"/>
    </xf>
    <xf numFmtId="14" fontId="2" fillId="0" borderId="1" xfId="0" applyNumberFormat="1" applyFont="1" applyFill="1" applyBorder="1" applyAlignment="1">
      <alignment horizontal="center" vertical="center"/>
    </xf>
    <xf numFmtId="43" fontId="2" fillId="0" borderId="2" xfId="0" applyNumberFormat="1" applyFont="1" applyFill="1" applyBorder="1" applyAlignment="1">
      <alignment horizontal="right" vertical="center"/>
    </xf>
    <xf numFmtId="0" fontId="10" fillId="0" borderId="4" xfId="62" applyNumberFormat="1" applyFont="1" applyFill="1" applyBorder="1" applyAlignment="1" applyProtection="1">
      <alignment horizontal="center" vertical="center" wrapText="1"/>
    </xf>
    <xf numFmtId="179" fontId="3" fillId="0" borderId="1" xfId="62" applyNumberFormat="1" applyFont="1" applyFill="1" applyBorder="1" applyAlignment="1" applyProtection="1">
      <alignment horizontal="center" vertical="center" wrapText="1"/>
    </xf>
    <xf numFmtId="43" fontId="2" fillId="0" borderId="4" xfId="0" applyNumberFormat="1" applyFont="1" applyFill="1" applyBorder="1" applyAlignment="1">
      <alignment horizontal="right" vertical="center"/>
    </xf>
    <xf numFmtId="0" fontId="0" fillId="0" borderId="0" xfId="0" applyNumberFormat="1" applyFill="1" applyAlignment="1"/>
    <xf numFmtId="0" fontId="0" fillId="0" borderId="0" xfId="0" applyNumberFormat="1" applyFill="1" applyAlignment="1">
      <alignment horizontal="left"/>
    </xf>
    <xf numFmtId="182" fontId="0" fillId="0" borderId="0" xfId="0" applyNumberFormat="1" applyFill="1" applyAlignment="1">
      <alignment horizontal="right"/>
    </xf>
    <xf numFmtId="0" fontId="12"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xf>
    <xf numFmtId="0" fontId="2" fillId="0" borderId="1" xfId="0" applyNumberFormat="1" applyFont="1" applyFill="1" applyBorder="1" applyAlignment="1">
      <alignment horizontal="center" vertical="center" indent="1"/>
    </xf>
    <xf numFmtId="182" fontId="2" fillId="0" borderId="1" xfId="0" applyNumberFormat="1" applyFont="1" applyFill="1" applyBorder="1" applyAlignment="1">
      <alignment horizontal="right" vertical="center"/>
    </xf>
    <xf numFmtId="10" fontId="2" fillId="0" borderId="1" xfId="0" applyNumberFormat="1" applyFont="1" applyFill="1" applyBorder="1" applyAlignment="1">
      <alignment horizontal="left" vertical="center"/>
    </xf>
    <xf numFmtId="0" fontId="13" fillId="0" borderId="1" xfId="0" applyNumberFormat="1" applyFont="1" applyFill="1" applyBorder="1" applyAlignment="1">
      <alignment horizontal="left" vertical="center"/>
    </xf>
    <xf numFmtId="9" fontId="2" fillId="0" borderId="1" xfId="12" applyNumberFormat="1" applyFont="1" applyFill="1" applyBorder="1" applyAlignment="1" applyProtection="1">
      <alignment horizontal="left" vertical="center"/>
    </xf>
    <xf numFmtId="10" fontId="0" fillId="0" borderId="0" xfId="12" applyNumberFormat="1" applyFill="1" applyAlignment="1" applyProtection="1"/>
    <xf numFmtId="10" fontId="2" fillId="0" borderId="1" xfId="12" applyNumberFormat="1" applyFont="1" applyFill="1" applyBorder="1" applyAlignment="1" applyProtection="1">
      <alignment horizontal="left" vertical="center"/>
    </xf>
    <xf numFmtId="0" fontId="11" fillId="0" borderId="0" xfId="0" applyNumberFormat="1" applyFont="1" applyFill="1" applyAlignment="1">
      <alignment horizontal="left" indent="2"/>
    </xf>
    <xf numFmtId="10" fontId="0" fillId="0" borderId="0" xfId="12" applyNumberFormat="1" applyAlignment="1" applyProtection="1">
      <alignment horizontal="right"/>
    </xf>
    <xf numFmtId="182" fontId="0" fillId="0" borderId="0" xfId="0" applyNumberFormat="1" applyFill="1" applyAlignment="1"/>
    <xf numFmtId="0" fontId="11" fillId="0" borderId="0" xfId="0" applyNumberFormat="1" applyFont="1" applyFill="1" applyAlignment="1">
      <alignment horizontal="justify"/>
    </xf>
    <xf numFmtId="9" fontId="0" fillId="0" borderId="0" xfId="12">
      <alignment vertical="top"/>
      <protection locked="0"/>
    </xf>
    <xf numFmtId="182" fontId="2" fillId="5" borderId="4" xfId="0" applyNumberFormat="1" applyFont="1" applyFill="1" applyBorder="1" applyAlignment="1">
      <alignment horizontal="right" vertical="center"/>
    </xf>
    <xf numFmtId="10" fontId="0" fillId="0" borderId="0" xfId="12" applyNumberFormat="1">
      <alignment vertical="top"/>
      <protection locked="0"/>
    </xf>
    <xf numFmtId="176" fontId="10" fillId="0" borderId="0" xfId="0" applyFont="1" applyAlignment="1">
      <alignment horizontal="center" vertical="center"/>
    </xf>
    <xf numFmtId="176" fontId="14" fillId="0" borderId="0" xfId="0" applyFont="1">
      <alignment vertical="center"/>
    </xf>
    <xf numFmtId="177" fontId="8" fillId="2" borderId="0" xfId="11" applyNumberFormat="1" applyFont="1" applyFill="1" applyAlignment="1" applyProtection="1">
      <alignment horizontal="left" vertical="center" shrinkToFit="1"/>
      <protection locked="0" hidden="1"/>
    </xf>
    <xf numFmtId="176" fontId="15" fillId="0" borderId="0" xfId="11" applyFont="1" applyAlignment="1" applyProtection="1">
      <alignment horizontal="left" vertical="center" wrapText="1"/>
    </xf>
    <xf numFmtId="176" fontId="10" fillId="0" borderId="1" xfId="0" applyFont="1" applyBorder="1" applyAlignment="1">
      <alignment horizontal="center" vertical="center"/>
    </xf>
    <xf numFmtId="176" fontId="10" fillId="0" borderId="8" xfId="0" applyFont="1" applyBorder="1" applyAlignment="1">
      <alignment horizontal="center" vertical="center"/>
    </xf>
    <xf numFmtId="176" fontId="10" fillId="0" borderId="3" xfId="0" applyFont="1" applyBorder="1" applyAlignment="1">
      <alignment horizontal="center" vertical="center"/>
    </xf>
    <xf numFmtId="176" fontId="10" fillId="0" borderId="4" xfId="0" applyFont="1" applyBorder="1" applyAlignment="1">
      <alignment horizontal="center" vertical="center"/>
    </xf>
    <xf numFmtId="49" fontId="2" fillId="0" borderId="1" xfId="0" applyNumberFormat="1" applyFont="1" applyBorder="1" applyAlignment="1">
      <alignment horizontal="left" vertical="center"/>
    </xf>
    <xf numFmtId="176" fontId="16" fillId="0" borderId="1" xfId="0" applyFont="1" applyBorder="1">
      <alignment vertical="center"/>
    </xf>
    <xf numFmtId="176" fontId="16" fillId="0" borderId="1" xfId="11" applyFont="1" applyBorder="1" applyAlignment="1" applyProtection="1">
      <alignment vertical="center"/>
    </xf>
    <xf numFmtId="176" fontId="16" fillId="0" borderId="1" xfId="0" applyFont="1" applyBorder="1" applyAlignment="1">
      <alignment horizontal="center" vertical="center"/>
    </xf>
    <xf numFmtId="176" fontId="16" fillId="0" borderId="1" xfId="11" applyFont="1" applyBorder="1" applyAlignment="1" applyProtection="1">
      <alignment horizontal="centerContinuous" vertical="center"/>
    </xf>
    <xf numFmtId="43" fontId="14" fillId="0" borderId="1" xfId="0" applyNumberFormat="1" applyFont="1" applyBorder="1" applyAlignment="1">
      <alignment horizontal="right" vertical="center"/>
    </xf>
    <xf numFmtId="43" fontId="14" fillId="0" borderId="8" xfId="0" applyNumberFormat="1" applyFont="1" applyBorder="1" applyAlignment="1">
      <alignment horizontal="right" vertical="center"/>
    </xf>
    <xf numFmtId="43" fontId="2" fillId="0" borderId="0" xfId="0" applyNumberFormat="1" applyFont="1">
      <alignment vertical="center"/>
    </xf>
    <xf numFmtId="0" fontId="10" fillId="0" borderId="3"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xf>
    <xf numFmtId="182" fontId="2" fillId="0" borderId="0" xfId="0" applyNumberFormat="1" applyFont="1" applyAlignment="1">
      <alignment horizontal="center" vertical="center"/>
    </xf>
    <xf numFmtId="0" fontId="10" fillId="0" borderId="4" xfId="0" applyNumberFormat="1" applyFont="1" applyFill="1" applyBorder="1" applyAlignment="1">
      <alignment horizontal="center" vertical="center" wrapText="1"/>
    </xf>
    <xf numFmtId="176" fontId="17" fillId="0" borderId="0" xfId="0" applyFont="1">
      <alignment vertical="center"/>
    </xf>
    <xf numFmtId="176" fontId="14" fillId="0" borderId="0" xfId="0" applyFont="1" applyAlignment="1">
      <alignment horizontal="center" vertical="center"/>
    </xf>
    <xf numFmtId="176" fontId="18" fillId="0" borderId="0" xfId="0" applyFont="1">
      <alignment vertical="center"/>
    </xf>
    <xf numFmtId="176" fontId="18" fillId="0" borderId="0" xfId="0" applyFont="1" applyAlignment="1">
      <alignment horizontal="left" vertical="center"/>
    </xf>
    <xf numFmtId="176" fontId="19" fillId="0" borderId="0" xfId="0" applyFont="1" applyAlignment="1"/>
    <xf numFmtId="178" fontId="7" fillId="0" borderId="0" xfId="0" applyNumberFormat="1" applyFont="1" applyAlignment="1">
      <alignment vertical="center"/>
    </xf>
    <xf numFmtId="176" fontId="2" fillId="0" borderId="0" xfId="0" applyFont="1" applyAlignment="1">
      <alignment vertical="center"/>
    </xf>
    <xf numFmtId="176" fontId="14" fillId="0" borderId="1" xfId="62" applyFont="1" applyBorder="1" applyAlignment="1" applyProtection="1">
      <alignment horizontal="center" vertical="center"/>
    </xf>
    <xf numFmtId="176" fontId="14" fillId="0" borderId="1" xfId="62" applyFont="1" applyBorder="1" applyAlignment="1" applyProtection="1">
      <alignment horizontal="left" vertical="center" wrapText="1"/>
    </xf>
    <xf numFmtId="176" fontId="14" fillId="0" borderId="1" xfId="62" applyFont="1" applyBorder="1" applyAlignment="1" applyProtection="1">
      <alignment horizontal="center" vertical="center" wrapText="1"/>
    </xf>
    <xf numFmtId="176" fontId="14" fillId="0" borderId="5" xfId="62" applyFont="1" applyFill="1" applyBorder="1" applyAlignment="1" applyProtection="1">
      <alignment horizontal="center" vertical="center" wrapText="1"/>
    </xf>
    <xf numFmtId="176" fontId="14" fillId="0" borderId="6" xfId="62" applyFont="1" applyFill="1" applyBorder="1" applyAlignment="1" applyProtection="1">
      <alignment horizontal="center" vertical="center" wrapText="1"/>
    </xf>
    <xf numFmtId="0" fontId="2" fillId="0" borderId="1" xfId="0" applyNumberFormat="1" applyFont="1" applyBorder="1" applyAlignment="1">
      <alignment horizontal="center" vertical="center"/>
    </xf>
    <xf numFmtId="1" fontId="7" fillId="0" borderId="1" xfId="62" applyNumberFormat="1" applyFont="1" applyFill="1" applyBorder="1" applyAlignment="1">
      <alignment horizontal="left" vertical="center"/>
      <protection locked="0"/>
    </xf>
    <xf numFmtId="1" fontId="2" fillId="0" borderId="1" xfId="62" applyNumberFormat="1" applyFont="1" applyFill="1" applyBorder="1" applyAlignment="1">
      <alignment horizontal="left" vertical="center"/>
      <protection locked="0"/>
    </xf>
    <xf numFmtId="176" fontId="2" fillId="0" borderId="1" xfId="62" applyFont="1" applyFill="1" applyBorder="1" applyAlignment="1">
      <alignment horizontal="left" vertical="center" wrapText="1"/>
      <protection locked="0"/>
    </xf>
    <xf numFmtId="176" fontId="7" fillId="0" borderId="1" xfId="62" applyFont="1" applyFill="1" applyBorder="1" applyAlignment="1">
      <alignment horizontal="left" vertical="center" wrapText="1"/>
      <protection locked="0"/>
    </xf>
    <xf numFmtId="1" fontId="2" fillId="0" borderId="1" xfId="62" applyNumberFormat="1" applyFont="1" applyFill="1" applyBorder="1" applyAlignment="1">
      <alignment horizontal="left" vertical="center" wrapText="1"/>
      <protection locked="0"/>
    </xf>
    <xf numFmtId="49" fontId="7"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1" fontId="2" fillId="0" borderId="1" xfId="62" applyNumberFormat="1" applyFont="1" applyFill="1" applyBorder="1" applyAlignment="1">
      <alignment horizontal="center" vertical="center"/>
      <protection locked="0"/>
    </xf>
    <xf numFmtId="176" fontId="3" fillId="0" borderId="2" xfId="62" applyFont="1" applyBorder="1" applyAlignment="1" applyProtection="1">
      <alignment horizontal="center" vertical="center"/>
    </xf>
    <xf numFmtId="176" fontId="3" fillId="0" borderId="3" xfId="62" applyFont="1" applyBorder="1" applyAlignment="1" applyProtection="1">
      <alignment horizontal="center" vertical="center"/>
    </xf>
    <xf numFmtId="176" fontId="3" fillId="0" borderId="1" xfId="62" applyFont="1" applyBorder="1" applyAlignment="1" applyProtection="1">
      <alignment vertical="center" wrapText="1"/>
    </xf>
    <xf numFmtId="176" fontId="2" fillId="0" borderId="1" xfId="62" applyFont="1" applyBorder="1" applyAlignment="1" applyProtection="1">
      <alignment horizontal="center" vertical="center"/>
    </xf>
    <xf numFmtId="176" fontId="2" fillId="0" borderId="1" xfId="62" applyFont="1" applyBorder="1" applyAlignment="1" applyProtection="1">
      <alignment vertical="center" shrinkToFit="1"/>
    </xf>
    <xf numFmtId="176" fontId="2" fillId="0" borderId="1" xfId="62" applyFont="1" applyBorder="1" applyAlignment="1" applyProtection="1">
      <alignment horizontal="left" vertical="center"/>
    </xf>
    <xf numFmtId="176" fontId="7" fillId="0" borderId="3" xfId="0" applyFont="1" applyBorder="1" applyAlignment="1">
      <alignment horizontal="center" vertical="center"/>
    </xf>
    <xf numFmtId="176" fontId="2" fillId="0" borderId="0" xfId="0" applyFont="1" applyAlignment="1">
      <alignment horizontal="right" vertical="center"/>
    </xf>
    <xf numFmtId="176" fontId="3" fillId="0" borderId="4" xfId="62" applyFont="1" applyBorder="1" applyAlignment="1" applyProtection="1">
      <alignment horizontal="center" vertical="center"/>
    </xf>
    <xf numFmtId="176" fontId="2" fillId="0" borderId="1" xfId="62" applyFont="1" applyBorder="1" applyAlignment="1" applyProtection="1">
      <alignment vertical="center"/>
    </xf>
    <xf numFmtId="179" fontId="2" fillId="0" borderId="1" xfId="62" applyNumberFormat="1" applyFont="1" applyBorder="1" applyAlignment="1" applyProtection="1">
      <alignment vertical="center"/>
    </xf>
    <xf numFmtId="57" fontId="2" fillId="0" borderId="1" xfId="62" applyNumberFormat="1" applyFont="1" applyBorder="1" applyAlignment="1" applyProtection="1">
      <alignment horizontal="right" vertical="center"/>
    </xf>
    <xf numFmtId="176" fontId="2" fillId="0" borderId="1" xfId="62" applyFont="1" applyBorder="1" applyAlignment="1" applyProtection="1">
      <alignment horizontal="right" vertical="center"/>
    </xf>
    <xf numFmtId="43" fontId="2" fillId="0" borderId="7" xfId="0" applyNumberFormat="1" applyFont="1" applyBorder="1" applyAlignment="1">
      <alignment horizontal="right" vertical="center"/>
    </xf>
    <xf numFmtId="176" fontId="2" fillId="0" borderId="0" xfId="0" applyFont="1" applyAlignment="1">
      <alignment horizontal="center" vertical="center" wrapText="1"/>
    </xf>
    <xf numFmtId="176" fontId="3" fillId="0" borderId="1" xfId="62" applyFont="1" applyBorder="1" applyAlignment="1" applyProtection="1">
      <alignment horizontal="right" vertical="center" wrapText="1"/>
    </xf>
    <xf numFmtId="176" fontId="7" fillId="0" borderId="0" xfId="10" applyFont="1" applyAlignment="1" applyProtection="1">
      <alignment vertical="center"/>
    </xf>
    <xf numFmtId="176" fontId="2" fillId="0" borderId="0" xfId="64" applyFont="1" applyAlignment="1" applyProtection="1"/>
    <xf numFmtId="176" fontId="2" fillId="0" borderId="0" xfId="10" applyFont="1" applyAlignment="1" applyProtection="1">
      <alignment vertical="center"/>
    </xf>
    <xf numFmtId="176" fontId="2" fillId="0" borderId="0" xfId="56" applyFont="1" applyAlignment="1" applyProtection="1"/>
    <xf numFmtId="176" fontId="2" fillId="0" borderId="0" xfId="10" applyFont="1" applyAlignment="1" applyProtection="1">
      <alignment horizontal="left"/>
    </xf>
    <xf numFmtId="176" fontId="3" fillId="0" borderId="1" xfId="10" applyFont="1" applyBorder="1" applyAlignment="1" applyProtection="1">
      <alignment horizontal="center" vertical="center" wrapText="1"/>
    </xf>
    <xf numFmtId="176" fontId="7" fillId="0" borderId="4" xfId="0" applyFont="1" applyBorder="1" applyAlignment="1">
      <alignment horizontal="center" vertical="center"/>
    </xf>
    <xf numFmtId="43" fontId="2" fillId="0" borderId="1" xfId="8" applyFont="1" applyBorder="1" applyAlignment="1" applyProtection="1">
      <alignment horizontal="left" vertical="center"/>
    </xf>
    <xf numFmtId="43" fontId="2" fillId="0" borderId="1" xfId="8" applyFont="1" applyBorder="1" applyAlignment="1" applyProtection="1">
      <alignment horizontal="right" vertical="center"/>
    </xf>
    <xf numFmtId="43" fontId="2" fillId="0" borderId="4" xfId="8" applyFont="1" applyBorder="1" applyAlignment="1" applyProtection="1">
      <alignment horizontal="center" vertical="center"/>
    </xf>
    <xf numFmtId="176" fontId="3" fillId="0" borderId="5" xfId="0" applyFont="1" applyBorder="1" applyAlignment="1">
      <alignment horizontal="center" vertical="center" wrapText="1"/>
    </xf>
    <xf numFmtId="176" fontId="10" fillId="4" borderId="1" xfId="0" applyFont="1" applyFill="1" applyBorder="1" applyAlignment="1" applyProtection="1">
      <alignment horizontal="center" vertical="center" wrapText="1"/>
      <protection hidden="1"/>
    </xf>
    <xf numFmtId="176" fontId="3" fillId="0" borderId="6" xfId="0" applyFont="1" applyBorder="1" applyAlignment="1">
      <alignment horizontal="center" vertical="center" wrapText="1"/>
    </xf>
    <xf numFmtId="176" fontId="10" fillId="4" borderId="1" xfId="63" applyFont="1" applyFill="1" applyBorder="1" applyAlignment="1" applyProtection="1">
      <alignment horizontal="center" vertical="center" wrapText="1"/>
      <protection hidden="1"/>
    </xf>
    <xf numFmtId="183" fontId="10" fillId="4" borderId="1" xfId="63" applyNumberFormat="1" applyFont="1" applyFill="1" applyBorder="1" applyAlignment="1" applyProtection="1">
      <alignment horizontal="center" vertical="center" wrapText="1"/>
      <protection hidden="1"/>
    </xf>
    <xf numFmtId="176" fontId="10" fillId="4" borderId="1" xfId="63" applyFont="1" applyFill="1" applyBorder="1" applyAlignment="1" applyProtection="1">
      <alignment horizontal="center" vertical="center" shrinkToFit="1"/>
      <protection hidden="1"/>
    </xf>
    <xf numFmtId="180" fontId="10" fillId="4" borderId="1" xfId="63" applyNumberFormat="1" applyFont="1" applyFill="1" applyBorder="1" applyAlignment="1" applyProtection="1">
      <alignment horizontal="center" vertical="center" wrapText="1"/>
      <protection hidden="1"/>
    </xf>
    <xf numFmtId="10" fontId="10" fillId="4" borderId="1" xfId="63" applyNumberFormat="1" applyFont="1" applyFill="1" applyBorder="1" applyAlignment="1" applyProtection="1">
      <alignment horizontal="center" vertical="center" shrinkToFit="1"/>
      <protection hidden="1"/>
    </xf>
    <xf numFmtId="10" fontId="10" fillId="4" borderId="1" xfId="63" applyNumberFormat="1" applyFont="1" applyFill="1" applyBorder="1" applyAlignment="1" applyProtection="1">
      <alignment horizontal="center" vertical="center" wrapText="1"/>
      <protection hidden="1"/>
    </xf>
    <xf numFmtId="10" fontId="10" fillId="4" borderId="1" xfId="63" applyNumberFormat="1" applyFont="1" applyFill="1" applyBorder="1" applyAlignment="1">
      <alignment horizontal="center" vertical="center" wrapText="1" shrinkToFit="1"/>
      <protection locked="0"/>
    </xf>
    <xf numFmtId="176" fontId="4" fillId="0" borderId="0" xfId="61" applyFont="1" applyAlignment="1" applyProtection="1">
      <alignment vertical="center"/>
    </xf>
    <xf numFmtId="176" fontId="0" fillId="0" borderId="0" xfId="61" applyFont="1" applyAlignment="1" applyProtection="1">
      <alignment vertical="center"/>
    </xf>
    <xf numFmtId="176" fontId="20" fillId="0" borderId="0" xfId="61" applyFont="1" applyAlignment="1" applyProtection="1">
      <alignment horizontal="center" vertical="center"/>
    </xf>
    <xf numFmtId="176" fontId="4" fillId="0" borderId="0" xfId="61" applyFont="1" applyAlignment="1" applyProtection="1">
      <alignment horizontal="right" vertical="center"/>
    </xf>
    <xf numFmtId="176" fontId="21" fillId="6" borderId="12" xfId="61" applyFont="1" applyFill="1" applyBorder="1" applyAlignment="1" applyProtection="1">
      <alignment horizontal="center" vertical="center"/>
    </xf>
    <xf numFmtId="176" fontId="21" fillId="6" borderId="13" xfId="61" applyFont="1" applyFill="1" applyBorder="1" applyAlignment="1" applyProtection="1">
      <alignment horizontal="center" vertical="center"/>
    </xf>
    <xf numFmtId="176" fontId="21" fillId="6" borderId="14" xfId="61" applyFont="1" applyFill="1" applyBorder="1" applyAlignment="1" applyProtection="1">
      <alignment horizontal="center" vertical="center"/>
    </xf>
    <xf numFmtId="184" fontId="4" fillId="0" borderId="15" xfId="61" applyNumberFormat="1" applyFont="1" applyBorder="1" applyAlignment="1" applyProtection="1">
      <alignment horizontal="center" vertical="center"/>
    </xf>
    <xf numFmtId="176" fontId="4" fillId="0" borderId="1" xfId="61" applyFont="1" applyBorder="1" applyAlignment="1" applyProtection="1">
      <alignment vertical="center" wrapText="1"/>
    </xf>
    <xf numFmtId="176" fontId="4" fillId="0" borderId="16" xfId="61" applyFont="1" applyBorder="1" applyAlignment="1" applyProtection="1">
      <alignment vertical="center" wrapText="1"/>
    </xf>
    <xf numFmtId="176" fontId="4" fillId="0" borderId="15" xfId="61" applyFont="1" applyBorder="1" applyAlignment="1" applyProtection="1">
      <alignment horizontal="center" vertical="center"/>
    </xf>
    <xf numFmtId="176" fontId="4" fillId="0" borderId="17" xfId="61" applyFont="1" applyBorder="1" applyAlignment="1" applyProtection="1">
      <alignment horizontal="center" vertical="center"/>
    </xf>
    <xf numFmtId="176" fontId="4" fillId="0" borderId="18" xfId="61" applyFont="1" applyBorder="1" applyAlignment="1" applyProtection="1">
      <alignment vertical="center" wrapText="1"/>
    </xf>
    <xf numFmtId="176" fontId="4" fillId="0" borderId="19" xfId="61" applyFont="1" applyBorder="1" applyAlignment="1" applyProtection="1">
      <alignment vertical="center" wrapText="1"/>
    </xf>
    <xf numFmtId="176" fontId="4" fillId="0" borderId="0" xfId="61" applyNumberFormat="1" applyFont="1" applyAlignment="1" applyProtection="1">
      <alignment horizontal="left" vertical="center"/>
    </xf>
    <xf numFmtId="176" fontId="22" fillId="0" borderId="0" xfId="61" applyFont="1" applyAlignment="1" applyProtection="1">
      <alignment vertical="center"/>
    </xf>
    <xf numFmtId="176" fontId="23" fillId="0" borderId="0" xfId="61" applyFont="1" applyAlignment="1" applyProtection="1">
      <alignment horizontal="left" vertical="center" wrapText="1"/>
    </xf>
    <xf numFmtId="176" fontId="24" fillId="0" borderId="0" xfId="51" applyFont="1" applyAlignment="1" applyProtection="1">
      <alignment vertical="center"/>
    </xf>
    <xf numFmtId="176" fontId="21" fillId="0" borderId="0" xfId="51" applyFont="1" applyAlignment="1" applyProtection="1">
      <alignment vertical="center"/>
    </xf>
    <xf numFmtId="176" fontId="4" fillId="0" borderId="0" xfId="51" applyFont="1" applyAlignment="1" applyProtection="1">
      <alignment vertical="center"/>
    </xf>
    <xf numFmtId="176" fontId="25" fillId="0" borderId="0" xfId="51" applyFont="1" applyAlignment="1" applyProtection="1">
      <alignment vertical="center"/>
    </xf>
    <xf numFmtId="176" fontId="4" fillId="0" borderId="0" xfId="51" applyFont="1" applyAlignment="1" applyProtection="1">
      <alignment horizontal="center" vertical="center"/>
    </xf>
    <xf numFmtId="176" fontId="26" fillId="0" borderId="0" xfId="51" applyFont="1" applyAlignment="1" applyProtection="1">
      <alignment horizontal="right" vertical="center"/>
    </xf>
    <xf numFmtId="176" fontId="4" fillId="6" borderId="12" xfId="51" applyFont="1" applyFill="1" applyBorder="1" applyAlignment="1" applyProtection="1">
      <alignment horizontal="center" vertical="center"/>
    </xf>
    <xf numFmtId="176" fontId="4" fillId="6" borderId="13" xfId="51" applyFont="1" applyFill="1" applyBorder="1" applyAlignment="1" applyProtection="1">
      <alignment horizontal="center" vertical="center" wrapText="1"/>
    </xf>
    <xf numFmtId="176" fontId="4" fillId="6" borderId="14" xfId="51" applyFont="1" applyFill="1" applyBorder="1" applyAlignment="1" applyProtection="1">
      <alignment horizontal="center" vertical="center"/>
    </xf>
    <xf numFmtId="176" fontId="25" fillId="0" borderId="0" xfId="51" applyFont="1" applyAlignment="1" applyProtection="1">
      <alignment vertical="top" wrapText="1"/>
    </xf>
    <xf numFmtId="176" fontId="21" fillId="0" borderId="15" xfId="51" applyFont="1" applyBorder="1" applyAlignment="1" applyProtection="1">
      <alignment horizontal="center" vertical="center"/>
    </xf>
    <xf numFmtId="176" fontId="21" fillId="0" borderId="1" xfId="51" applyFont="1" applyBorder="1" applyAlignment="1" applyProtection="1">
      <alignment horizontal="left" vertical="center" wrapText="1"/>
    </xf>
    <xf numFmtId="176" fontId="21" fillId="0" borderId="1" xfId="51" applyFont="1" applyBorder="1" applyAlignment="1" applyProtection="1">
      <alignment horizontal="center" vertical="center" wrapText="1"/>
    </xf>
    <xf numFmtId="176" fontId="21" fillId="0" borderId="16" xfId="51" applyFont="1" applyBorder="1" applyAlignment="1" applyProtection="1">
      <alignment horizontal="center" vertical="center"/>
    </xf>
    <xf numFmtId="176" fontId="25" fillId="0" borderId="0" xfId="51" applyFont="1" applyAlignment="1" applyProtection="1">
      <alignment horizontal="center" vertical="center"/>
    </xf>
    <xf numFmtId="176" fontId="4" fillId="0" borderId="15" xfId="51" applyFont="1" applyBorder="1" applyAlignment="1" applyProtection="1">
      <alignment horizontal="center" vertical="center"/>
    </xf>
    <xf numFmtId="176" fontId="4" fillId="0" borderId="1" xfId="51" applyFont="1" applyBorder="1" applyAlignment="1" applyProtection="1">
      <alignment vertical="center" wrapText="1"/>
    </xf>
    <xf numFmtId="176" fontId="4" fillId="0" borderId="1" xfId="51" applyFont="1" applyBorder="1" applyAlignment="1" applyProtection="1">
      <alignment vertical="center"/>
    </xf>
    <xf numFmtId="176" fontId="4" fillId="0" borderId="16" xfId="51" applyFont="1" applyBorder="1" applyAlignment="1" applyProtection="1">
      <alignment vertical="center"/>
    </xf>
    <xf numFmtId="176" fontId="4" fillId="0" borderId="1" xfId="51" applyFont="1" applyBorder="1" applyAlignment="1" applyProtection="1">
      <alignment horizontal="center" vertical="center"/>
    </xf>
    <xf numFmtId="176" fontId="4" fillId="0" borderId="16" xfId="51" applyFont="1" applyBorder="1" applyAlignment="1" applyProtection="1">
      <alignment horizontal="center" vertical="center"/>
    </xf>
    <xf numFmtId="176" fontId="27" fillId="0" borderId="1" xfId="51" applyFont="1" applyBorder="1" applyAlignment="1" applyProtection="1">
      <alignment horizontal="left" vertical="center" wrapText="1"/>
    </xf>
    <xf numFmtId="176" fontId="4" fillId="0" borderId="1" xfId="51" applyFont="1" applyBorder="1" applyAlignment="1" applyProtection="1">
      <alignment horizontal="left" vertical="center"/>
    </xf>
    <xf numFmtId="176" fontId="4" fillId="0" borderId="16" xfId="51" applyFont="1" applyBorder="1" applyAlignment="1" applyProtection="1">
      <alignment horizontal="left" vertical="center"/>
    </xf>
    <xf numFmtId="176" fontId="21" fillId="0" borderId="1" xfId="51" applyFont="1" applyBorder="1" applyAlignment="1" applyProtection="1">
      <alignment vertical="center" wrapText="1"/>
    </xf>
    <xf numFmtId="176" fontId="21" fillId="0" borderId="1" xfId="51" applyFont="1" applyBorder="1" applyAlignment="1" applyProtection="1">
      <alignment vertical="center"/>
    </xf>
    <xf numFmtId="176" fontId="21" fillId="0" borderId="16" xfId="51" applyFont="1" applyBorder="1" applyAlignment="1" applyProtection="1">
      <alignment vertical="center"/>
    </xf>
    <xf numFmtId="176" fontId="4" fillId="0" borderId="1" xfId="51" applyFont="1" applyBorder="1" applyAlignment="1" applyProtection="1">
      <alignment horizontal="left" vertical="center" wrapText="1"/>
    </xf>
    <xf numFmtId="176" fontId="4" fillId="0" borderId="1" xfId="51" applyFont="1" applyBorder="1" applyAlignment="1" applyProtection="1">
      <alignment horizontal="justify" vertical="center" wrapText="1"/>
    </xf>
    <xf numFmtId="176" fontId="4" fillId="0" borderId="16" xfId="51" applyFont="1" applyBorder="1" applyAlignment="1" applyProtection="1">
      <alignment horizontal="justify" vertical="center" wrapText="1"/>
    </xf>
    <xf numFmtId="176" fontId="24" fillId="0" borderId="0" xfId="51" applyFont="1" applyAlignment="1" applyProtection="1"/>
    <xf numFmtId="176" fontId="4" fillId="0" borderId="0" xfId="51" applyFont="1" applyAlignment="1" applyProtection="1">
      <alignment horizontal="left" vertical="top" wrapText="1"/>
    </xf>
    <xf numFmtId="176" fontId="24" fillId="0" borderId="0" xfId="51" applyFont="1" applyAlignment="1" applyProtection="1">
      <alignment vertical="top"/>
    </xf>
    <xf numFmtId="176" fontId="21" fillId="7" borderId="20" xfId="51" applyFont="1" applyFill="1" applyBorder="1" applyAlignment="1" applyProtection="1">
      <alignment horizontal="center" vertical="center"/>
    </xf>
    <xf numFmtId="176" fontId="21" fillId="0" borderId="0" xfId="51" applyFont="1" applyAlignment="1" applyProtection="1">
      <alignment horizontal="center" vertical="center"/>
    </xf>
    <xf numFmtId="176" fontId="4" fillId="0" borderId="1" xfId="51" applyFont="1" applyBorder="1" applyAlignment="1" applyProtection="1">
      <alignment horizontal="center" vertical="center" wrapText="1"/>
    </xf>
    <xf numFmtId="176" fontId="27" fillId="0" borderId="1" xfId="51" applyFont="1" applyBorder="1" applyAlignment="1" applyProtection="1">
      <alignment vertical="center" wrapText="1"/>
    </xf>
    <xf numFmtId="176" fontId="21" fillId="7" borderId="6" xfId="51" applyFont="1" applyFill="1" applyBorder="1" applyAlignment="1" applyProtection="1">
      <alignment horizontal="center" vertical="center"/>
    </xf>
    <xf numFmtId="176" fontId="21" fillId="7" borderId="1" xfId="51" applyFont="1" applyFill="1" applyBorder="1" applyAlignment="1" applyProtection="1">
      <alignment horizontal="center" vertical="center"/>
    </xf>
    <xf numFmtId="176" fontId="21" fillId="0" borderId="1" xfId="51" applyFont="1" applyBorder="1" applyAlignment="1" applyProtection="1">
      <alignment horizontal="center" vertical="center"/>
    </xf>
    <xf numFmtId="176" fontId="4" fillId="0" borderId="17" xfId="51" applyFont="1" applyBorder="1" applyAlignment="1" applyProtection="1">
      <alignment horizontal="center" vertical="center"/>
    </xf>
    <xf numFmtId="176" fontId="4" fillId="0" borderId="18" xfId="51" applyFont="1" applyBorder="1" applyAlignment="1" applyProtection="1">
      <alignment vertical="center" wrapText="1"/>
    </xf>
    <xf numFmtId="176" fontId="4" fillId="0" borderId="18" xfId="51" applyFont="1" applyBorder="1" applyAlignment="1" applyProtection="1">
      <alignment vertical="center"/>
    </xf>
    <xf numFmtId="176" fontId="4" fillId="0" borderId="19" xfId="51" applyFont="1" applyBorder="1" applyAlignment="1" applyProtection="1">
      <alignment vertical="center"/>
    </xf>
    <xf numFmtId="176" fontId="4" fillId="0" borderId="21" xfId="51" applyFont="1" applyBorder="1" applyAlignment="1" applyProtection="1">
      <alignment horizontal="center" vertical="center"/>
    </xf>
    <xf numFmtId="176" fontId="4" fillId="0" borderId="21" xfId="51" applyFont="1" applyBorder="1" applyAlignment="1" applyProtection="1">
      <alignment vertical="center"/>
    </xf>
    <xf numFmtId="176" fontId="4" fillId="0" borderId="21" xfId="51" applyFont="1" applyBorder="1" applyAlignment="1" applyProtection="1">
      <alignment horizontal="right" vertical="center"/>
    </xf>
    <xf numFmtId="176" fontId="25" fillId="7" borderId="1" xfId="51" applyFont="1" applyFill="1" applyBorder="1" applyAlignment="1" applyProtection="1">
      <alignment horizontal="center" vertical="center"/>
    </xf>
    <xf numFmtId="176" fontId="4" fillId="0" borderId="0" xfId="51" applyFont="1" applyAlignment="1" applyProtection="1">
      <alignment horizontal="left" vertical="center"/>
    </xf>
    <xf numFmtId="176" fontId="4" fillId="7" borderId="1" xfId="51" applyFont="1" applyFill="1" applyBorder="1" applyAlignment="1" applyProtection="1">
      <alignment horizontal="center" vertical="center"/>
    </xf>
    <xf numFmtId="176" fontId="4" fillId="0" borderId="0" xfId="51" applyFont="1" applyAlignment="1" applyProtection="1">
      <alignment horizontal="left" vertical="center" wrapText="1"/>
    </xf>
    <xf numFmtId="176" fontId="4" fillId="0" borderId="0" xfId="51" applyFont="1" applyAlignment="1" applyProtection="1">
      <alignment vertical="center" wrapText="1"/>
    </xf>
    <xf numFmtId="185" fontId="20" fillId="0" borderId="0" xfId="60" applyNumberFormat="1" applyFont="1" applyAlignment="1">
      <alignment horizontal="left" vertical="center"/>
      <protection locked="0"/>
    </xf>
    <xf numFmtId="185" fontId="14" fillId="0" borderId="0" xfId="60" applyNumberFormat="1" applyFont="1" applyAlignment="1">
      <alignment horizontal="center" vertical="center"/>
      <protection locked="0"/>
    </xf>
    <xf numFmtId="185" fontId="2" fillId="0" borderId="0" xfId="60" applyNumberFormat="1" applyFont="1" applyAlignment="1">
      <alignment horizontal="left" vertical="center"/>
      <protection locked="0"/>
    </xf>
    <xf numFmtId="185" fontId="2" fillId="0" borderId="0" xfId="60" applyNumberFormat="1" applyFont="1" applyAlignment="1">
      <alignment horizontal="center" vertical="center"/>
      <protection locked="0"/>
    </xf>
    <xf numFmtId="185" fontId="4" fillId="0" borderId="0" xfId="60" applyNumberFormat="1" applyAlignment="1">
      <alignment horizontal="left" vertical="center"/>
      <protection locked="0"/>
    </xf>
    <xf numFmtId="186" fontId="4" fillId="0" borderId="0" xfId="60" applyNumberFormat="1" applyAlignment="1">
      <alignment horizontal="left" vertical="center"/>
      <protection locked="0"/>
    </xf>
    <xf numFmtId="185" fontId="4" fillId="0" borderId="0" xfId="60" applyNumberFormat="1" applyAlignment="1">
      <alignment horizontal="right" vertical="center"/>
      <protection locked="0"/>
    </xf>
    <xf numFmtId="185" fontId="5" fillId="0" borderId="0" xfId="11" applyNumberFormat="1" applyFont="1" applyAlignment="1">
      <alignment horizontal="left" vertical="center"/>
      <protection locked="0"/>
    </xf>
    <xf numFmtId="185" fontId="20" fillId="0" borderId="0" xfId="60" applyNumberFormat="1" applyFont="1" applyAlignment="1">
      <alignment horizontal="center" vertical="center"/>
      <protection locked="0"/>
    </xf>
    <xf numFmtId="185" fontId="28" fillId="0" borderId="0" xfId="60" applyNumberFormat="1" applyFont="1" applyAlignment="1">
      <alignment horizontal="center" vertical="center"/>
      <protection locked="0"/>
    </xf>
    <xf numFmtId="176" fontId="2" fillId="0" borderId="0" xfId="60" applyFont="1" applyAlignment="1">
      <alignment horizontal="center" vertical="center"/>
      <protection locked="0"/>
    </xf>
    <xf numFmtId="185" fontId="2" fillId="0" borderId="22" xfId="60" applyNumberFormat="1" applyFont="1" applyBorder="1" applyAlignment="1">
      <alignment horizontal="left" vertical="center"/>
      <protection locked="0"/>
    </xf>
    <xf numFmtId="185" fontId="2" fillId="0" borderId="0" xfId="60" applyNumberFormat="1" applyFont="1" applyAlignment="1">
      <alignment horizontal="right" vertical="center"/>
      <protection locked="0"/>
    </xf>
    <xf numFmtId="185" fontId="14" fillId="0" borderId="0" xfId="60" applyNumberFormat="1" applyFont="1" applyAlignment="1">
      <alignment horizontal="left" vertical="center"/>
      <protection locked="0"/>
    </xf>
    <xf numFmtId="186" fontId="2" fillId="0" borderId="0" xfId="60" applyNumberFormat="1" applyFont="1" applyAlignment="1">
      <alignment horizontal="left" vertical="center"/>
      <protection locked="0"/>
    </xf>
    <xf numFmtId="185" fontId="12" fillId="0" borderId="1" xfId="60" applyNumberFormat="1" applyFont="1" applyBorder="1" applyAlignment="1">
      <alignment horizontal="center" vertical="center"/>
      <protection locked="0"/>
    </xf>
    <xf numFmtId="185" fontId="12" fillId="0" borderId="8" xfId="60" applyNumberFormat="1" applyFont="1" applyBorder="1" applyAlignment="1">
      <alignment horizontal="center" vertical="center"/>
      <protection locked="0"/>
    </xf>
    <xf numFmtId="185" fontId="12" fillId="0" borderId="4" xfId="60" applyNumberFormat="1" applyFont="1" applyBorder="1" applyAlignment="1">
      <alignment horizontal="center" vertical="center"/>
      <protection locked="0"/>
    </xf>
    <xf numFmtId="185" fontId="7" fillId="0" borderId="2" xfId="13" applyNumberFormat="1" applyFont="1" applyBorder="1" applyAlignment="1">
      <alignment vertical="center"/>
      <protection locked="0"/>
    </xf>
    <xf numFmtId="186" fontId="2" fillId="0" borderId="1" xfId="60" applyNumberFormat="1" applyFont="1" applyBorder="1" applyAlignment="1">
      <alignment horizontal="center" vertical="center"/>
      <protection locked="0"/>
    </xf>
    <xf numFmtId="182" fontId="2" fillId="0" borderId="6" xfId="60" applyNumberFormat="1" applyFont="1" applyBorder="1" applyAlignment="1">
      <alignment horizontal="right" vertical="center"/>
      <protection locked="0"/>
    </xf>
    <xf numFmtId="182" fontId="2" fillId="0" borderId="8" xfId="60" applyNumberFormat="1" applyFont="1" applyBorder="1" applyAlignment="1">
      <alignment horizontal="left" vertical="center"/>
      <protection locked="0"/>
    </xf>
    <xf numFmtId="182" fontId="7" fillId="0" borderId="4" xfId="60" applyNumberFormat="1" applyFont="1" applyBorder="1" applyAlignment="1">
      <alignment horizontal="left" vertical="center"/>
      <protection locked="0"/>
    </xf>
    <xf numFmtId="182" fontId="2" fillId="0" borderId="1" xfId="60" applyNumberFormat="1" applyFont="1" applyBorder="1" applyAlignment="1">
      <alignment horizontal="right" vertical="center"/>
      <protection locked="0"/>
    </xf>
    <xf numFmtId="185" fontId="7" fillId="0" borderId="23" xfId="60" applyNumberFormat="1" applyFont="1" applyBorder="1" applyAlignment="1">
      <alignment horizontal="left" vertical="center" indent="1"/>
      <protection locked="0"/>
    </xf>
    <xf numFmtId="182" fontId="2" fillId="0" borderId="1" xfId="46" applyNumberFormat="1" applyFont="1" applyBorder="1" applyAlignment="1">
      <alignment horizontal="right" vertical="center"/>
      <protection locked="0"/>
    </xf>
    <xf numFmtId="185" fontId="7" fillId="5" borderId="23" xfId="60" applyNumberFormat="1" applyFont="1" applyFill="1" applyBorder="1" applyAlignment="1">
      <alignment horizontal="left" vertical="center" indent="1"/>
      <protection locked="0"/>
    </xf>
    <xf numFmtId="185" fontId="12" fillId="0" borderId="23" xfId="60" applyNumberFormat="1" applyFont="1" applyBorder="1" applyAlignment="1">
      <alignment horizontal="center" vertical="center"/>
      <protection locked="0"/>
    </xf>
    <xf numFmtId="186" fontId="14" fillId="0" borderId="1" xfId="60" applyNumberFormat="1" applyFont="1" applyBorder="1" applyAlignment="1">
      <alignment horizontal="center" vertical="center"/>
      <protection locked="0"/>
    </xf>
    <xf numFmtId="182" fontId="14" fillId="0" borderId="1" xfId="60" applyNumberFormat="1" applyFont="1" applyBorder="1" applyAlignment="1">
      <alignment horizontal="right" vertical="center"/>
      <protection locked="0"/>
    </xf>
    <xf numFmtId="182" fontId="14" fillId="0" borderId="8" xfId="60" applyNumberFormat="1" applyFont="1" applyBorder="1" applyAlignment="1">
      <alignment horizontal="left" vertical="center"/>
      <protection locked="0"/>
    </xf>
    <xf numFmtId="182" fontId="12" fillId="0" borderId="4" xfId="60" applyNumberFormat="1" applyFont="1" applyBorder="1" applyAlignment="1">
      <alignment horizontal="center" vertical="center"/>
      <protection locked="0"/>
    </xf>
    <xf numFmtId="185" fontId="7" fillId="0" borderId="23" xfId="60" applyNumberFormat="1" applyFont="1" applyBorder="1" applyAlignment="1">
      <alignment horizontal="left" vertical="center"/>
      <protection locked="0"/>
    </xf>
    <xf numFmtId="185" fontId="7" fillId="5" borderId="23" xfId="60" applyNumberFormat="1" applyFont="1" applyFill="1" applyBorder="1" applyAlignment="1">
      <alignment horizontal="left" vertical="center"/>
      <protection locked="0"/>
    </xf>
    <xf numFmtId="182" fontId="12" fillId="8" borderId="4" xfId="60" applyNumberFormat="1" applyFont="1" applyFill="1" applyBorder="1" applyAlignment="1">
      <alignment horizontal="center" vertical="center"/>
      <protection locked="0"/>
    </xf>
    <xf numFmtId="186" fontId="2" fillId="8" borderId="1" xfId="60" applyNumberFormat="1" applyFont="1" applyFill="1" applyBorder="1" applyAlignment="1">
      <alignment horizontal="center" vertical="center"/>
      <protection locked="0"/>
    </xf>
    <xf numFmtId="182" fontId="14" fillId="9" borderId="1" xfId="60" applyNumberFormat="1" applyFont="1" applyFill="1" applyBorder="1" applyAlignment="1">
      <alignment horizontal="right" vertical="center"/>
      <protection locked="0"/>
    </xf>
    <xf numFmtId="185" fontId="2" fillId="0" borderId="1" xfId="60" applyNumberFormat="1" applyFont="1" applyBorder="1" applyAlignment="1">
      <alignment horizontal="right" vertical="center"/>
      <protection locked="0"/>
    </xf>
    <xf numFmtId="182" fontId="12" fillId="5" borderId="3" xfId="13" applyNumberFormat="1" applyFont="1" applyFill="1" applyBorder="1" applyAlignment="1">
      <alignment horizontal="center" vertical="center"/>
      <protection locked="0"/>
    </xf>
    <xf numFmtId="182" fontId="14" fillId="10" borderId="1" xfId="46" applyNumberFormat="1" applyFont="1" applyFill="1" applyBorder="1" applyAlignment="1">
      <alignment horizontal="right" vertical="center"/>
      <protection locked="0"/>
    </xf>
    <xf numFmtId="186" fontId="14" fillId="0" borderId="0" xfId="60" applyNumberFormat="1" applyFont="1" applyAlignment="1">
      <alignment horizontal="left" vertical="center"/>
      <protection locked="0"/>
    </xf>
    <xf numFmtId="185" fontId="14" fillId="0" borderId="0" xfId="60" applyNumberFormat="1" applyFont="1" applyAlignment="1">
      <alignment horizontal="right" vertical="center"/>
      <protection locked="0"/>
    </xf>
    <xf numFmtId="185" fontId="12" fillId="11" borderId="2" xfId="13" applyNumberFormat="1" applyFont="1" applyFill="1" applyBorder="1" applyAlignment="1">
      <alignment horizontal="center" vertical="center"/>
      <protection locked="0"/>
    </xf>
    <xf numFmtId="176" fontId="14" fillId="11" borderId="5" xfId="60" applyFont="1" applyFill="1" applyBorder="1" applyAlignment="1">
      <alignment horizontal="center" vertical="center"/>
      <protection locked="0"/>
    </xf>
    <xf numFmtId="182" fontId="14" fillId="11" borderId="5" xfId="60" applyNumberFormat="1" applyFont="1" applyFill="1" applyBorder="1" applyAlignment="1">
      <alignment horizontal="right" vertical="center"/>
      <protection locked="0"/>
    </xf>
    <xf numFmtId="182" fontId="14" fillId="11" borderId="8" xfId="60" applyNumberFormat="1" applyFont="1" applyFill="1" applyBorder="1" applyAlignment="1">
      <alignment horizontal="left" vertical="center"/>
      <protection locked="0"/>
    </xf>
    <xf numFmtId="182" fontId="12" fillId="12" borderId="3" xfId="13" applyNumberFormat="1" applyFont="1" applyFill="1" applyBorder="1" applyAlignment="1">
      <alignment horizontal="center" vertical="center"/>
      <protection locked="0"/>
    </xf>
    <xf numFmtId="186" fontId="14" fillId="12" borderId="1" xfId="60" applyNumberFormat="1" applyFont="1" applyFill="1" applyBorder="1" applyAlignment="1">
      <alignment horizontal="center" vertical="center"/>
      <protection locked="0"/>
    </xf>
    <xf numFmtId="182" fontId="14" fillId="12" borderId="1" xfId="46" applyNumberFormat="1" applyFont="1" applyFill="1" applyBorder="1" applyAlignment="1">
      <alignment horizontal="right" vertical="center"/>
      <protection locked="0"/>
    </xf>
    <xf numFmtId="185" fontId="2" fillId="0" borderId="2" xfId="60" applyNumberFormat="1" applyFont="1" applyBorder="1" applyAlignment="1">
      <alignment horizontal="left" vertical="center"/>
      <protection locked="0"/>
    </xf>
    <xf numFmtId="185" fontId="7" fillId="0" borderId="0" xfId="60" applyNumberFormat="1" applyFont="1" applyAlignment="1">
      <alignment horizontal="left" vertical="center"/>
      <protection locked="0"/>
    </xf>
    <xf numFmtId="185" fontId="7" fillId="0" borderId="0" xfId="60" applyNumberFormat="1" applyFont="1" applyAlignment="1">
      <alignment horizontal="right" vertical="center"/>
      <protection locked="0"/>
    </xf>
    <xf numFmtId="185" fontId="12" fillId="0" borderId="0" xfId="60" applyNumberFormat="1" applyFont="1" applyAlignment="1">
      <alignment horizontal="left" vertical="center"/>
      <protection locked="0"/>
    </xf>
    <xf numFmtId="182" fontId="2" fillId="0" borderId="1" xfId="60" applyNumberFormat="1" applyFont="1" applyBorder="1" applyAlignment="1">
      <alignment horizontal="left" vertical="center"/>
      <protection locked="0"/>
    </xf>
    <xf numFmtId="182" fontId="14" fillId="0" borderId="1" xfId="60" applyNumberFormat="1" applyFont="1" applyBorder="1" applyAlignment="1">
      <alignment horizontal="left" vertical="center"/>
      <protection locked="0"/>
    </xf>
    <xf numFmtId="182" fontId="14" fillId="0" borderId="1" xfId="46" applyNumberFormat="1" applyFont="1" applyBorder="1" applyAlignment="1">
      <alignment horizontal="left" vertical="center"/>
      <protection locked="0"/>
    </xf>
    <xf numFmtId="176" fontId="20" fillId="0" borderId="0" xfId="13" applyFont="1" applyAlignment="1">
      <alignment vertical="center"/>
      <protection locked="0"/>
    </xf>
    <xf numFmtId="176" fontId="4" fillId="0" borderId="0" xfId="13" applyFont="1" applyAlignment="1">
      <alignment horizontal="center" vertical="center"/>
      <protection locked="0"/>
    </xf>
    <xf numFmtId="176" fontId="21" fillId="0" borderId="0" xfId="20" applyFont="1" applyAlignment="1">
      <alignment vertical="center"/>
      <protection locked="0"/>
    </xf>
    <xf numFmtId="176" fontId="4" fillId="0" borderId="0" xfId="20" applyFont="1" applyAlignment="1">
      <alignment vertical="center"/>
      <protection locked="0"/>
    </xf>
    <xf numFmtId="176" fontId="4" fillId="0" borderId="0" xfId="20" applyFont="1" applyAlignment="1">
      <alignment horizontal="left" vertical="center"/>
      <protection locked="0"/>
    </xf>
    <xf numFmtId="176" fontId="4" fillId="0" borderId="0" xfId="13" applyFont="1" applyAlignment="1">
      <alignment vertical="center"/>
      <protection locked="0"/>
    </xf>
    <xf numFmtId="176" fontId="5" fillId="0" borderId="0" xfId="11" applyFont="1" applyAlignment="1">
      <alignment horizontal="left" vertical="center"/>
      <protection locked="0"/>
    </xf>
    <xf numFmtId="176" fontId="20" fillId="0" borderId="0" xfId="20" applyFont="1" applyAlignment="1">
      <alignment horizontal="center" vertical="center"/>
      <protection locked="0"/>
    </xf>
    <xf numFmtId="176" fontId="29" fillId="0" borderId="0" xfId="20" applyFont="1" applyAlignment="1">
      <alignment horizontal="center" vertical="center"/>
      <protection locked="0"/>
    </xf>
    <xf numFmtId="176" fontId="4" fillId="0" borderId="0" xfId="20" applyFont="1" applyAlignment="1">
      <alignment horizontal="center" vertical="center"/>
      <protection locked="0"/>
    </xf>
    <xf numFmtId="176" fontId="30" fillId="0" borderId="0" xfId="20" applyFont="1" applyAlignment="1">
      <alignment horizontal="left" vertical="center"/>
      <protection locked="0"/>
    </xf>
    <xf numFmtId="176" fontId="31" fillId="0" borderId="24" xfId="13" applyFont="1" applyBorder="1" applyAlignment="1">
      <alignment horizontal="center" vertical="center"/>
      <protection locked="0"/>
    </xf>
    <xf numFmtId="176" fontId="31" fillId="0" borderId="13" xfId="20" applyFont="1" applyBorder="1" applyAlignment="1">
      <alignment horizontal="center" vertical="center"/>
      <protection locked="0"/>
    </xf>
    <xf numFmtId="176" fontId="22" fillId="0" borderId="25" xfId="13" applyFont="1" applyBorder="1" applyAlignment="1">
      <alignment horizontal="center" vertical="center"/>
      <protection locked="0"/>
    </xf>
    <xf numFmtId="176" fontId="4" fillId="0" borderId="26" xfId="13" applyFont="1" applyBorder="1" applyAlignment="1">
      <alignment horizontal="center" vertical="center"/>
      <protection locked="0"/>
    </xf>
    <xf numFmtId="176" fontId="4" fillId="0" borderId="27" xfId="13" applyFont="1" applyBorder="1" applyAlignment="1">
      <alignment horizontal="center" vertical="center"/>
      <protection locked="0"/>
    </xf>
    <xf numFmtId="176" fontId="21" fillId="0" borderId="28" xfId="13" applyFont="1" applyBorder="1" applyAlignment="1">
      <alignment horizontal="center" vertical="center"/>
      <protection locked="0"/>
    </xf>
    <xf numFmtId="176" fontId="31" fillId="0" borderId="1" xfId="20" applyFont="1" applyBorder="1" applyAlignment="1">
      <alignment horizontal="center" vertical="center"/>
      <protection locked="0"/>
    </xf>
    <xf numFmtId="176" fontId="4" fillId="0" borderId="2" xfId="13" applyFont="1" applyBorder="1" applyAlignment="1">
      <alignment horizontal="center" vertical="center"/>
      <protection locked="0"/>
    </xf>
    <xf numFmtId="176" fontId="4" fillId="0" borderId="3" xfId="13" applyFont="1" applyBorder="1" applyAlignment="1">
      <alignment horizontal="center" vertical="center"/>
      <protection locked="0"/>
    </xf>
    <xf numFmtId="176" fontId="4" fillId="0" borderId="4" xfId="13" applyFont="1" applyBorder="1" applyAlignment="1">
      <alignment horizontal="center" vertical="center"/>
      <protection locked="0"/>
    </xf>
    <xf numFmtId="176" fontId="21" fillId="0" borderId="1" xfId="20" applyFont="1" applyBorder="1" applyAlignment="1">
      <alignment horizontal="center" vertical="center"/>
      <protection locked="0"/>
    </xf>
    <xf numFmtId="176" fontId="31" fillId="0" borderId="15" xfId="20" applyFont="1" applyBorder="1" applyAlignment="1">
      <alignment horizontal="center" vertical="center"/>
      <protection locked="0"/>
    </xf>
    <xf numFmtId="176" fontId="22" fillId="0" borderId="2" xfId="13" applyFont="1" applyBorder="1" applyAlignment="1">
      <alignment horizontal="center" vertical="center"/>
      <protection locked="0"/>
    </xf>
    <xf numFmtId="176" fontId="31" fillId="0" borderId="1" xfId="13" applyFont="1" applyBorder="1" applyAlignment="1">
      <alignment horizontal="center" vertical="center"/>
      <protection locked="0"/>
    </xf>
    <xf numFmtId="176" fontId="4" fillId="0" borderId="1" xfId="13" applyFont="1" applyBorder="1" applyAlignment="1">
      <alignment vertical="center"/>
      <protection locked="0"/>
    </xf>
    <xf numFmtId="176" fontId="31" fillId="0" borderId="15" xfId="13" applyFont="1" applyBorder="1" applyAlignment="1">
      <alignment horizontal="center" vertical="center"/>
      <protection locked="0"/>
    </xf>
    <xf numFmtId="176" fontId="4" fillId="0" borderId="1" xfId="13" applyFont="1" applyBorder="1" applyAlignment="1">
      <alignment horizontal="center" vertical="center"/>
      <protection locked="0"/>
    </xf>
    <xf numFmtId="176" fontId="21" fillId="0" borderId="1" xfId="13" applyFont="1" applyBorder="1" applyAlignment="1">
      <alignment horizontal="center" vertical="center"/>
      <protection locked="0"/>
    </xf>
    <xf numFmtId="176" fontId="22" fillId="0" borderId="2" xfId="13" applyFont="1" applyBorder="1" applyAlignment="1">
      <alignment horizontal="center" vertical="center" wrapText="1"/>
      <protection locked="0"/>
    </xf>
    <xf numFmtId="176" fontId="0" fillId="0" borderId="3" xfId="0" applyFont="1" applyBorder="1" applyAlignment="1">
      <alignment wrapText="1"/>
    </xf>
    <xf numFmtId="176" fontId="0" fillId="0" borderId="4" xfId="0" applyFont="1" applyBorder="1" applyAlignment="1">
      <alignment wrapText="1"/>
    </xf>
    <xf numFmtId="176" fontId="22" fillId="0" borderId="1" xfId="13" applyFont="1" applyBorder="1" applyAlignment="1">
      <alignment vertical="center"/>
      <protection locked="0"/>
    </xf>
    <xf numFmtId="176" fontId="31" fillId="0" borderId="1" xfId="13" applyFont="1" applyBorder="1" applyAlignment="1">
      <alignment vertical="center"/>
      <protection locked="0"/>
    </xf>
    <xf numFmtId="176" fontId="31" fillId="0" borderId="29" xfId="13" applyFont="1" applyBorder="1" applyAlignment="1">
      <alignment horizontal="center" vertical="center"/>
      <protection locked="0"/>
    </xf>
    <xf numFmtId="176" fontId="4" fillId="0" borderId="5" xfId="13" applyFont="1" applyBorder="1" applyAlignment="1">
      <alignment vertical="center"/>
      <protection locked="0"/>
    </xf>
    <xf numFmtId="176" fontId="31" fillId="0" borderId="5" xfId="20" applyFont="1" applyBorder="1" applyAlignment="1">
      <alignment horizontal="center" vertical="center"/>
      <protection locked="0"/>
    </xf>
    <xf numFmtId="176" fontId="31" fillId="0" borderId="5" xfId="13" applyFont="1" applyBorder="1" applyAlignment="1">
      <alignment vertical="center"/>
      <protection locked="0"/>
    </xf>
    <xf numFmtId="58" fontId="4" fillId="0" borderId="5" xfId="13" applyNumberFormat="1" applyFont="1" applyBorder="1" applyAlignment="1">
      <alignment vertical="center"/>
      <protection locked="0"/>
    </xf>
    <xf numFmtId="176" fontId="31" fillId="0" borderId="5" xfId="13" applyFont="1" applyBorder="1" applyAlignment="1">
      <alignment horizontal="center" vertical="center"/>
      <protection locked="0"/>
    </xf>
    <xf numFmtId="176" fontId="22" fillId="0" borderId="30" xfId="13" applyFont="1" applyBorder="1" applyAlignment="1">
      <alignment horizontal="center" vertical="center"/>
      <protection locked="0"/>
    </xf>
    <xf numFmtId="176" fontId="31" fillId="0" borderId="31" xfId="13" applyFont="1" applyBorder="1" applyAlignment="1">
      <alignment horizontal="center" vertical="center"/>
      <protection locked="0"/>
    </xf>
    <xf numFmtId="176" fontId="21" fillId="0" borderId="21" xfId="13" applyFont="1" applyBorder="1" applyAlignment="1">
      <alignment horizontal="center" vertical="center"/>
      <protection locked="0"/>
    </xf>
    <xf numFmtId="176" fontId="21" fillId="0" borderId="32" xfId="13" applyFont="1" applyBorder="1" applyAlignment="1">
      <alignment horizontal="center" vertical="center"/>
      <protection locked="0"/>
    </xf>
    <xf numFmtId="176" fontId="31" fillId="0" borderId="25" xfId="13" applyFont="1" applyBorder="1" applyAlignment="1">
      <alignment horizontal="center" vertical="center"/>
      <protection locked="0"/>
    </xf>
    <xf numFmtId="176" fontId="21" fillId="0" borderId="33" xfId="13" applyFont="1" applyBorder="1" applyAlignment="1">
      <alignment horizontal="center" vertical="center"/>
      <protection locked="0"/>
    </xf>
    <xf numFmtId="176" fontId="21" fillId="0" borderId="22" xfId="13" applyFont="1" applyBorder="1" applyAlignment="1">
      <alignment horizontal="center" vertical="center"/>
      <protection locked="0"/>
    </xf>
    <xf numFmtId="176" fontId="21" fillId="0" borderId="34" xfId="13" applyFont="1" applyBorder="1" applyAlignment="1">
      <alignment horizontal="center" vertical="center"/>
      <protection locked="0"/>
    </xf>
    <xf numFmtId="176" fontId="4" fillId="0" borderId="15" xfId="13" applyFont="1" applyBorder="1" applyAlignment="1">
      <alignment horizontal="center" vertical="center"/>
      <protection locked="0"/>
    </xf>
    <xf numFmtId="176" fontId="22" fillId="0" borderId="2" xfId="50" applyFont="1" applyBorder="1" applyAlignment="1">
      <alignment horizontal="center"/>
      <protection locked="0"/>
    </xf>
    <xf numFmtId="176" fontId="4" fillId="0" borderId="3" xfId="50" applyFont="1" applyBorder="1" applyAlignment="1">
      <alignment horizontal="center"/>
      <protection locked="0"/>
    </xf>
    <xf numFmtId="176" fontId="4" fillId="0" borderId="4" xfId="50" applyFont="1" applyBorder="1" applyAlignment="1">
      <alignment horizontal="center"/>
      <protection locked="0"/>
    </xf>
    <xf numFmtId="4" fontId="4" fillId="0" borderId="1" xfId="50" applyNumberFormat="1" applyFont="1" applyBorder="1" applyAlignment="1">
      <alignment horizontal="right"/>
      <protection locked="0"/>
    </xf>
    <xf numFmtId="176" fontId="4" fillId="0" borderId="4" xfId="13" applyFont="1" applyBorder="1" applyAlignment="1">
      <alignment vertical="center"/>
      <protection locked="0"/>
    </xf>
    <xf numFmtId="176" fontId="22" fillId="0" borderId="29" xfId="13" applyFont="1" applyBorder="1" applyAlignment="1">
      <alignment horizontal="center" vertical="center"/>
      <protection locked="0"/>
    </xf>
    <xf numFmtId="176" fontId="4" fillId="0" borderId="30" xfId="13" applyFont="1" applyBorder="1" applyAlignment="1">
      <alignment horizontal="center" vertical="center"/>
      <protection locked="0"/>
    </xf>
    <xf numFmtId="176" fontId="4" fillId="0" borderId="9" xfId="13" applyFont="1" applyBorder="1" applyAlignment="1">
      <alignment horizontal="center" vertical="center"/>
      <protection locked="0"/>
    </xf>
    <xf numFmtId="176" fontId="4" fillId="0" borderId="10" xfId="13" applyFont="1" applyBorder="1" applyAlignment="1">
      <alignment horizontal="center" vertical="center"/>
      <protection locked="0"/>
    </xf>
    <xf numFmtId="4" fontId="4" fillId="0" borderId="10" xfId="13" applyNumberFormat="1" applyFont="1" applyBorder="1" applyAlignment="1">
      <alignment vertical="center"/>
      <protection locked="0"/>
    </xf>
    <xf numFmtId="176" fontId="31" fillId="0" borderId="35" xfId="13" applyFont="1" applyBorder="1" applyAlignment="1">
      <alignment horizontal="center" vertical="center"/>
      <protection locked="0"/>
    </xf>
    <xf numFmtId="176" fontId="21" fillId="0" borderId="26" xfId="13" applyFont="1" applyBorder="1" applyAlignment="1">
      <alignment horizontal="center" vertical="center"/>
      <protection locked="0"/>
    </xf>
    <xf numFmtId="176" fontId="21" fillId="0" borderId="27" xfId="13" applyFont="1" applyBorder="1" applyAlignment="1">
      <alignment horizontal="center" vertical="center"/>
      <protection locked="0"/>
    </xf>
    <xf numFmtId="43" fontId="22" fillId="0" borderId="2" xfId="35" applyNumberFormat="1" applyFont="1" applyBorder="1" applyAlignment="1">
      <alignment horizontal="center"/>
      <protection locked="0"/>
    </xf>
    <xf numFmtId="43" fontId="4" fillId="0" borderId="3" xfId="35" applyNumberFormat="1" applyFont="1" applyBorder="1" applyAlignment="1">
      <alignment horizontal="center"/>
      <protection locked="0"/>
    </xf>
    <xf numFmtId="43" fontId="4" fillId="0" borderId="4" xfId="35" applyNumberFormat="1" applyFont="1" applyBorder="1" applyAlignment="1">
      <alignment horizontal="center"/>
      <protection locked="0"/>
    </xf>
    <xf numFmtId="43" fontId="22" fillId="0" borderId="3" xfId="35" applyNumberFormat="1" applyFont="1" applyBorder="1" applyAlignment="1">
      <alignment horizontal="center"/>
      <protection locked="0"/>
    </xf>
    <xf numFmtId="43" fontId="22" fillId="0" borderId="4" xfId="35" applyNumberFormat="1" applyFont="1" applyBorder="1" applyAlignment="1">
      <alignment horizontal="center"/>
      <protection locked="0"/>
    </xf>
    <xf numFmtId="176" fontId="4" fillId="0" borderId="29" xfId="13" applyFont="1" applyBorder="1" applyAlignment="1">
      <alignment horizontal="center" vertical="center"/>
      <protection locked="0"/>
    </xf>
    <xf numFmtId="43" fontId="4" fillId="0" borderId="2" xfId="35" applyNumberFormat="1" applyFont="1" applyBorder="1" applyAlignment="1">
      <alignment horizontal="center"/>
      <protection locked="0"/>
    </xf>
    <xf numFmtId="176" fontId="31" fillId="0" borderId="36" xfId="13" applyFont="1" applyBorder="1" applyAlignment="1">
      <alignment horizontal="center" vertical="center"/>
      <protection locked="0"/>
    </xf>
    <xf numFmtId="176" fontId="21" fillId="0" borderId="4" xfId="13" applyFont="1" applyBorder="1" applyAlignment="1">
      <alignment horizontal="center" vertical="center"/>
      <protection locked="0"/>
    </xf>
    <xf numFmtId="176" fontId="31" fillId="0" borderId="37" xfId="13" applyFont="1" applyBorder="1" applyAlignment="1">
      <alignment horizontal="center" vertical="center"/>
      <protection locked="0"/>
    </xf>
    <xf numFmtId="176" fontId="21" fillId="0" borderId="38" xfId="13" applyFont="1" applyBorder="1" applyAlignment="1">
      <alignment horizontal="center" vertical="center"/>
      <protection locked="0"/>
    </xf>
    <xf numFmtId="176" fontId="4" fillId="0" borderId="39" xfId="13" applyFont="1" applyBorder="1" applyAlignment="1">
      <alignment horizontal="center" vertical="center"/>
      <protection locked="0"/>
    </xf>
    <xf numFmtId="176" fontId="4" fillId="0" borderId="40" xfId="13" applyFont="1" applyBorder="1" applyAlignment="1">
      <alignment horizontal="center" vertical="center"/>
      <protection locked="0"/>
    </xf>
    <xf numFmtId="176" fontId="32" fillId="0" borderId="41" xfId="13" applyFont="1" applyBorder="1" applyAlignment="1">
      <alignment horizontal="left" vertical="center"/>
      <protection locked="0"/>
    </xf>
    <xf numFmtId="176" fontId="21" fillId="0" borderId="41" xfId="13" applyFont="1" applyBorder="1" applyAlignment="1">
      <alignment horizontal="center" vertical="center"/>
      <protection locked="0"/>
    </xf>
    <xf numFmtId="176" fontId="31" fillId="0" borderId="28" xfId="13" applyFont="1" applyBorder="1" applyAlignment="1">
      <alignment horizontal="center" vertical="center"/>
      <protection locked="0"/>
    </xf>
    <xf numFmtId="176" fontId="31" fillId="0" borderId="6" xfId="13" applyFont="1" applyBorder="1" applyAlignment="1">
      <alignment horizontal="center" vertical="center"/>
      <protection locked="0"/>
    </xf>
    <xf numFmtId="176" fontId="21" fillId="0" borderId="42" xfId="13" applyFont="1" applyBorder="1" applyAlignment="1">
      <alignment horizontal="center" vertical="center"/>
      <protection locked="0"/>
    </xf>
    <xf numFmtId="176" fontId="31" fillId="0" borderId="42" xfId="13" applyFont="1" applyBorder="1" applyAlignment="1">
      <alignment horizontal="center" vertical="center"/>
      <protection locked="0"/>
    </xf>
    <xf numFmtId="176" fontId="21" fillId="0" borderId="15" xfId="13" applyFont="1" applyBorder="1" applyAlignment="1">
      <alignment horizontal="center" vertical="center"/>
      <protection locked="0"/>
    </xf>
    <xf numFmtId="176" fontId="4" fillId="0" borderId="1" xfId="20" applyFont="1" applyBorder="1" applyAlignment="1">
      <alignment horizontal="center" vertical="center"/>
      <protection locked="0"/>
    </xf>
    <xf numFmtId="176" fontId="31" fillId="0" borderId="15" xfId="13" applyFont="1" applyBorder="1" applyAlignment="1">
      <alignment horizontal="left" vertical="center"/>
      <protection locked="0"/>
    </xf>
    <xf numFmtId="176" fontId="31" fillId="0" borderId="2" xfId="13" applyFont="1" applyBorder="1" applyAlignment="1">
      <alignment horizontal="center" vertical="center"/>
      <protection locked="0"/>
    </xf>
    <xf numFmtId="176" fontId="31" fillId="0" borderId="3" xfId="13" applyFont="1" applyBorder="1" applyAlignment="1">
      <alignment horizontal="center" vertical="center"/>
      <protection locked="0"/>
    </xf>
    <xf numFmtId="176" fontId="22" fillId="0" borderId="1" xfId="13" applyFont="1" applyBorder="1" applyAlignment="1">
      <alignment horizontal="center" vertical="center"/>
      <protection locked="0"/>
    </xf>
    <xf numFmtId="176" fontId="21" fillId="0" borderId="1" xfId="13" applyFont="1" applyBorder="1" applyAlignment="1">
      <alignment horizontal="left" vertical="center"/>
      <protection locked="0"/>
    </xf>
    <xf numFmtId="176" fontId="31" fillId="0" borderId="43" xfId="13" applyFont="1" applyBorder="1" applyAlignment="1">
      <alignment horizontal="left" vertical="center"/>
      <protection locked="0"/>
    </xf>
    <xf numFmtId="176" fontId="21" fillId="0" borderId="44" xfId="13" applyFont="1" applyBorder="1" applyAlignment="1">
      <alignment horizontal="left" vertical="center"/>
      <protection locked="0"/>
    </xf>
    <xf numFmtId="176" fontId="22" fillId="0" borderId="18" xfId="13" applyFont="1" applyBorder="1" applyAlignment="1">
      <alignment horizontal="center" vertical="center"/>
      <protection locked="0"/>
    </xf>
    <xf numFmtId="176" fontId="4" fillId="0" borderId="18" xfId="13" applyFont="1" applyBorder="1" applyAlignment="1">
      <alignment horizontal="center" vertical="center"/>
      <protection locked="0"/>
    </xf>
    <xf numFmtId="176" fontId="21" fillId="0" borderId="0" xfId="13" applyFont="1" applyAlignment="1">
      <alignment horizontal="center" vertical="center"/>
      <protection locked="0"/>
    </xf>
    <xf numFmtId="176" fontId="22" fillId="0" borderId="0" xfId="20" applyFont="1" applyAlignment="1">
      <alignment horizontal="right" vertical="center"/>
      <protection locked="0"/>
    </xf>
    <xf numFmtId="176" fontId="22" fillId="0" borderId="45" xfId="13" applyFont="1" applyBorder="1" applyAlignment="1">
      <alignment horizontal="center" vertical="center"/>
      <protection locked="0"/>
    </xf>
    <xf numFmtId="176" fontId="31" fillId="0" borderId="45" xfId="13" applyFont="1" applyBorder="1" applyAlignment="1">
      <alignment horizontal="center" vertical="center"/>
      <protection locked="0"/>
    </xf>
    <xf numFmtId="176" fontId="4" fillId="0" borderId="46" xfId="13" applyFont="1" applyBorder="1" applyAlignment="1">
      <alignment horizontal="center" vertical="center"/>
      <protection locked="0"/>
    </xf>
    <xf numFmtId="176" fontId="4" fillId="0" borderId="6" xfId="13" applyFont="1" applyBorder="1" applyAlignment="1">
      <alignment horizontal="center" vertical="center"/>
      <protection locked="0"/>
    </xf>
    <xf numFmtId="176" fontId="21" fillId="0" borderId="6" xfId="13" applyFont="1" applyBorder="1" applyAlignment="1">
      <alignment horizontal="center" vertical="center"/>
      <protection locked="0"/>
    </xf>
    <xf numFmtId="176" fontId="4" fillId="0" borderId="47" xfId="13" applyFont="1" applyBorder="1" applyAlignment="1">
      <alignment horizontal="center" vertical="center"/>
      <protection locked="0"/>
    </xf>
    <xf numFmtId="176" fontId="4" fillId="0" borderId="16" xfId="13" applyFont="1" applyBorder="1" applyAlignment="1">
      <alignment horizontal="center" vertical="center"/>
      <protection locked="0"/>
    </xf>
    <xf numFmtId="176" fontId="4" fillId="0" borderId="16" xfId="20" applyFont="1" applyBorder="1" applyAlignment="1">
      <alignment horizontal="center" vertical="center"/>
      <protection locked="0"/>
    </xf>
    <xf numFmtId="183" fontId="4" fillId="0" borderId="2" xfId="13" applyNumberFormat="1" applyFont="1" applyBorder="1" applyAlignment="1">
      <alignment horizontal="center" vertical="center"/>
      <protection locked="0"/>
    </xf>
    <xf numFmtId="183" fontId="4" fillId="0" borderId="48" xfId="13" applyNumberFormat="1" applyFont="1" applyBorder="1" applyAlignment="1">
      <alignment horizontal="center" vertical="center"/>
      <protection locked="0"/>
    </xf>
    <xf numFmtId="176" fontId="4" fillId="0" borderId="16" xfId="13" applyFont="1" applyBorder="1" applyAlignment="1">
      <alignment vertical="center"/>
      <protection locked="0"/>
    </xf>
    <xf numFmtId="176" fontId="4" fillId="0" borderId="49" xfId="13" applyFont="1" applyBorder="1" applyAlignment="1">
      <alignment horizontal="center" vertical="center"/>
      <protection locked="0"/>
    </xf>
    <xf numFmtId="176" fontId="21" fillId="0" borderId="50" xfId="13" applyFont="1" applyBorder="1" applyAlignment="1">
      <alignment horizontal="center" vertical="center"/>
      <protection locked="0"/>
    </xf>
    <xf numFmtId="176" fontId="31" fillId="0" borderId="16" xfId="20" applyFont="1" applyBorder="1" applyAlignment="1">
      <alignment horizontal="center" vertical="center"/>
      <protection locked="0"/>
    </xf>
    <xf numFmtId="9" fontId="4" fillId="0" borderId="1" xfId="12" applyFont="1" applyBorder="1" applyAlignment="1">
      <alignment horizontal="right"/>
      <protection locked="0"/>
    </xf>
    <xf numFmtId="9" fontId="4" fillId="0" borderId="16" xfId="12" applyFont="1" applyBorder="1" applyAlignment="1">
      <alignment horizontal="right"/>
      <protection locked="0"/>
    </xf>
    <xf numFmtId="4" fontId="4" fillId="0" borderId="5" xfId="13" applyNumberFormat="1" applyFont="1" applyBorder="1" applyAlignment="1">
      <alignment vertical="center"/>
      <protection locked="0"/>
    </xf>
    <xf numFmtId="176" fontId="4" fillId="0" borderId="51" xfId="13" applyFont="1" applyBorder="1" applyAlignment="1">
      <alignment vertical="center"/>
      <protection locked="0"/>
    </xf>
    <xf numFmtId="176" fontId="31" fillId="0" borderId="13" xfId="13" applyFont="1" applyBorder="1" applyAlignment="1">
      <alignment horizontal="center" vertical="center"/>
      <protection locked="0"/>
    </xf>
    <xf numFmtId="176" fontId="31" fillId="0" borderId="14" xfId="13" applyFont="1" applyBorder="1" applyAlignment="1">
      <alignment horizontal="center" vertical="center"/>
      <protection locked="0"/>
    </xf>
    <xf numFmtId="10" fontId="4" fillId="0" borderId="1" xfId="12" applyNumberFormat="1" applyFont="1" applyBorder="1" applyAlignment="1">
      <alignment horizontal="center"/>
      <protection locked="0"/>
    </xf>
    <xf numFmtId="176" fontId="22" fillId="0" borderId="16" xfId="13" applyFont="1" applyBorder="1" applyAlignment="1">
      <alignment horizontal="center" vertical="center"/>
      <protection locked="0"/>
    </xf>
    <xf numFmtId="176" fontId="4" fillId="0" borderId="9" xfId="13" applyFont="1" applyBorder="1" applyAlignment="1">
      <alignment vertical="center"/>
      <protection locked="0"/>
    </xf>
    <xf numFmtId="176" fontId="4" fillId="0" borderId="52" xfId="13" applyFont="1" applyBorder="1" applyAlignment="1">
      <alignment horizontal="center" vertical="center"/>
      <protection locked="0"/>
    </xf>
    <xf numFmtId="176" fontId="4" fillId="0" borderId="41" xfId="13" applyFont="1" applyBorder="1" applyAlignment="1">
      <alignment horizontal="center" vertical="center"/>
      <protection locked="0"/>
    </xf>
    <xf numFmtId="176" fontId="21" fillId="0" borderId="47" xfId="13" applyFont="1" applyBorder="1" applyAlignment="1">
      <alignment horizontal="center" vertical="center"/>
      <protection locked="0"/>
    </xf>
    <xf numFmtId="176" fontId="21" fillId="0" borderId="16" xfId="13" applyFont="1" applyBorder="1" applyAlignment="1">
      <alignment horizontal="center" vertical="center"/>
      <protection locked="0"/>
    </xf>
    <xf numFmtId="176" fontId="31" fillId="0" borderId="48" xfId="13" applyFont="1" applyBorder="1" applyAlignment="1">
      <alignment horizontal="center" vertical="center"/>
      <protection locked="0"/>
    </xf>
    <xf numFmtId="176" fontId="4" fillId="0" borderId="19" xfId="13" applyFont="1" applyBorder="1" applyAlignment="1">
      <alignment vertical="center"/>
      <protection locked="0"/>
    </xf>
    <xf numFmtId="176" fontId="33" fillId="0" borderId="0" xfId="0" applyFont="1" applyAlignment="1"/>
    <xf numFmtId="176" fontId="34" fillId="0" borderId="0" xfId="59" applyFont="1" applyAlignment="1" applyProtection="1">
      <alignment horizontal="centerContinuous"/>
    </xf>
    <xf numFmtId="176" fontId="35" fillId="0" borderId="0" xfId="59" applyFont="1" applyAlignment="1" applyProtection="1">
      <alignment horizontal="centerContinuous"/>
    </xf>
    <xf numFmtId="176" fontId="5" fillId="0" borderId="53" xfId="11" applyFont="1" applyBorder="1" applyAlignment="1">
      <alignment shrinkToFit="1"/>
      <protection locked="0"/>
    </xf>
    <xf numFmtId="176" fontId="36" fillId="0" borderId="53" xfId="59" applyFont="1" applyBorder="1" applyAlignment="1">
      <protection locked="0"/>
    </xf>
    <xf numFmtId="176" fontId="36" fillId="0" borderId="53" xfId="59" applyFont="1" applyBorder="1" applyAlignment="1" applyProtection="1"/>
    <xf numFmtId="176" fontId="37" fillId="0" borderId="0" xfId="59" applyFont="1" applyAlignment="1" applyProtection="1">
      <alignment horizontal="right"/>
    </xf>
    <xf numFmtId="176" fontId="38" fillId="0" borderId="0" xfId="59" applyFont="1" applyAlignment="1" applyProtection="1"/>
    <xf numFmtId="176" fontId="0" fillId="0" borderId="0" xfId="59" applyFont="1" applyAlignment="1" applyProtection="1"/>
    <xf numFmtId="176" fontId="33" fillId="0" borderId="0" xfId="59" applyFont="1" applyAlignment="1" applyProtection="1">
      <alignment horizontal="right"/>
    </xf>
    <xf numFmtId="176" fontId="33" fillId="0" borderId="0" xfId="59" applyFont="1" applyAlignment="1" applyProtection="1"/>
    <xf numFmtId="49" fontId="0" fillId="0" borderId="0" xfId="8" applyNumberFormat="1" applyFont="1" applyAlignment="1" applyProtection="1">
      <alignment horizontal="centerContinuous" vertical="center"/>
    </xf>
    <xf numFmtId="176" fontId="39" fillId="0" borderId="0" xfId="59" applyFont="1" applyAlignment="1" applyProtection="1">
      <alignment horizontal="center"/>
    </xf>
    <xf numFmtId="176" fontId="39" fillId="0" borderId="0" xfId="59" applyFont="1" applyAlignment="1" applyProtection="1"/>
    <xf numFmtId="176" fontId="40" fillId="0" borderId="0" xfId="59" applyFont="1" applyAlignment="1" applyProtection="1"/>
    <xf numFmtId="49" fontId="41" fillId="0" borderId="0" xfId="8" applyNumberFormat="1" applyFont="1" applyAlignment="1" applyProtection="1">
      <alignment horizontal="centerContinuous" vertical="center"/>
    </xf>
    <xf numFmtId="49" fontId="41" fillId="0" borderId="0" xfId="59" applyNumberFormat="1" applyFont="1" applyAlignment="1" applyProtection="1">
      <alignment horizontal="centerContinuous" vertical="center"/>
    </xf>
    <xf numFmtId="49" fontId="22" fillId="0" borderId="0" xfId="8" applyNumberFormat="1" applyFont="1" applyAlignment="1" applyProtection="1">
      <alignment vertical="center"/>
    </xf>
    <xf numFmtId="49" fontId="5" fillId="0" borderId="0" xfId="11" applyNumberFormat="1" applyFont="1" applyAlignment="1" applyProtection="1">
      <alignment vertical="top"/>
    </xf>
    <xf numFmtId="49" fontId="22" fillId="0" borderId="0" xfId="59" applyNumberFormat="1" applyFont="1" applyAlignment="1" applyProtection="1">
      <alignment vertical="center"/>
    </xf>
    <xf numFmtId="49" fontId="22" fillId="0" borderId="0" xfId="59" applyNumberFormat="1" applyFont="1" applyAlignment="1" applyProtection="1">
      <alignment horizontal="center" vertical="center"/>
    </xf>
    <xf numFmtId="49" fontId="22" fillId="0" borderId="0" xfId="8" applyNumberFormat="1" applyFont="1" applyAlignment="1" applyProtection="1">
      <alignment vertical="top"/>
    </xf>
    <xf numFmtId="176" fontId="5" fillId="0" borderId="0" xfId="11" applyFont="1" applyAlignment="1" applyProtection="1">
      <alignment horizontal="left"/>
    </xf>
    <xf numFmtId="49" fontId="22" fillId="0" borderId="0" xfId="59" applyNumberFormat="1" applyFont="1" applyAlignment="1" applyProtection="1">
      <alignment vertical="top"/>
    </xf>
    <xf numFmtId="49" fontId="22" fillId="0" borderId="0" xfId="59" applyNumberFormat="1" applyFont="1" applyAlignment="1" applyProtection="1">
      <alignment horizontal="center" vertical="top"/>
    </xf>
    <xf numFmtId="49" fontId="22" fillId="0" borderId="0" xfId="8" applyNumberFormat="1" applyFont="1" applyAlignment="1" applyProtection="1">
      <alignment horizontal="left" vertical="center"/>
    </xf>
    <xf numFmtId="49" fontId="5" fillId="0" borderId="0" xfId="11" applyNumberFormat="1" applyFont="1" applyAlignment="1" applyProtection="1">
      <alignment horizontal="left" vertical="center"/>
    </xf>
    <xf numFmtId="49" fontId="5" fillId="0" borderId="0" xfId="11" applyNumberFormat="1" applyFont="1" applyAlignment="1" applyProtection="1">
      <alignment horizontal="left" vertical="top"/>
    </xf>
    <xf numFmtId="49" fontId="22" fillId="0" borderId="0" xfId="59" applyNumberFormat="1" applyFont="1" applyAlignment="1" applyProtection="1">
      <alignment horizontal="left" vertical="center"/>
    </xf>
    <xf numFmtId="49" fontId="22" fillId="11" borderId="0" xfId="59" applyNumberFormat="1" applyFont="1" applyFill="1" applyAlignment="1" applyProtection="1">
      <alignment horizontal="center" vertical="center"/>
    </xf>
    <xf numFmtId="49" fontId="22" fillId="9" borderId="0" xfId="59" applyNumberFormat="1" applyFont="1" applyFill="1" applyAlignment="1" applyProtection="1">
      <alignment horizontal="center" vertical="center"/>
    </xf>
    <xf numFmtId="49" fontId="42" fillId="0" borderId="0" xfId="11" applyNumberFormat="1" applyFont="1" applyAlignment="1" applyProtection="1">
      <alignment vertical="center"/>
    </xf>
    <xf numFmtId="49" fontId="5" fillId="0" borderId="0" xfId="11" applyNumberFormat="1" applyFont="1" applyAlignment="1" applyProtection="1">
      <alignment vertical="center"/>
    </xf>
    <xf numFmtId="49" fontId="43" fillId="0" borderId="0" xfId="11" applyNumberFormat="1" applyFont="1" applyAlignment="1" applyProtection="1">
      <alignment vertical="center"/>
    </xf>
    <xf numFmtId="49" fontId="44" fillId="0" borderId="0" xfId="59" applyNumberFormat="1" applyFont="1" applyAlignment="1" applyProtection="1">
      <alignment vertical="center"/>
    </xf>
    <xf numFmtId="176" fontId="45" fillId="0" borderId="0" xfId="0" applyFont="1" applyAlignment="1"/>
    <xf numFmtId="49" fontId="46" fillId="0" borderId="0" xfId="11" applyNumberFormat="1" applyFont="1" applyAlignment="1" applyProtection="1">
      <alignment vertical="center"/>
    </xf>
    <xf numFmtId="49" fontId="7" fillId="0" borderId="0" xfId="8" applyNumberFormat="1" applyFont="1" applyAlignment="1" applyProtection="1">
      <alignment vertical="center"/>
    </xf>
    <xf numFmtId="49" fontId="15" fillId="0" borderId="0" xfId="11" applyNumberFormat="1" applyFont="1" applyAlignment="1" applyProtection="1">
      <alignment horizontal="center" vertical="center"/>
    </xf>
    <xf numFmtId="49" fontId="15" fillId="0" borderId="0" xfId="11" applyNumberFormat="1" applyFont="1" applyAlignment="1" applyProtection="1">
      <alignment vertical="center"/>
    </xf>
    <xf numFmtId="49" fontId="7" fillId="0" borderId="0" xfId="59" applyNumberFormat="1" applyFont="1" applyAlignment="1" applyProtection="1">
      <alignment vertical="center"/>
    </xf>
    <xf numFmtId="49" fontId="47" fillId="0" borderId="0" xfId="59" applyNumberFormat="1" applyFont="1" applyAlignment="1" applyProtection="1">
      <alignment vertical="center"/>
    </xf>
    <xf numFmtId="49" fontId="7" fillId="0" borderId="0" xfId="59" applyNumberFormat="1" applyFont="1" applyAlignment="1" applyProtection="1">
      <alignment vertical="top"/>
    </xf>
    <xf numFmtId="49" fontId="48" fillId="0" borderId="0" xfId="59" applyNumberFormat="1" applyFont="1" applyAlignment="1" applyProtection="1">
      <alignment vertical="center"/>
    </xf>
    <xf numFmtId="187" fontId="48" fillId="0" borderId="0" xfId="59" applyNumberFormat="1" applyFont="1" applyAlignment="1" applyProtection="1">
      <alignment vertical="center"/>
    </xf>
    <xf numFmtId="176" fontId="49" fillId="0" borderId="0" xfId="0" applyFont="1" applyAlignment="1"/>
    <xf numFmtId="176" fontId="0" fillId="0" borderId="0" xfId="0" applyFont="1">
      <alignment vertical="center"/>
    </xf>
    <xf numFmtId="176" fontId="50" fillId="0" borderId="0" xfId="11" applyFont="1" applyAlignment="1">
      <alignment vertical="center"/>
      <protection locked="0"/>
    </xf>
    <xf numFmtId="176" fontId="5" fillId="0" borderId="54" xfId="11" applyFont="1" applyBorder="1" applyAlignment="1">
      <alignment horizontal="center" vertical="center"/>
      <protection locked="0"/>
    </xf>
    <xf numFmtId="176" fontId="5" fillId="0" borderId="54" xfId="11" applyFont="1" applyBorder="1" applyAlignment="1" applyProtection="1">
      <alignment vertical="center"/>
    </xf>
    <xf numFmtId="176" fontId="51" fillId="0" borderId="0" xfId="58" applyFont="1" applyAlignment="1" applyProtection="1">
      <alignment horizontal="center" vertical="center"/>
    </xf>
    <xf numFmtId="176" fontId="52" fillId="13" borderId="55" xfId="58" applyFont="1" applyFill="1" applyBorder="1" applyAlignment="1" applyProtection="1">
      <alignment horizontal="center" vertical="center"/>
    </xf>
    <xf numFmtId="176" fontId="52" fillId="13" borderId="56" xfId="58" applyFont="1" applyFill="1" applyBorder="1" applyAlignment="1" applyProtection="1">
      <alignment horizontal="center" vertical="center"/>
    </xf>
    <xf numFmtId="178" fontId="53" fillId="0" borderId="0" xfId="58" applyNumberFormat="1" applyFont="1" applyAlignment="1" applyProtection="1">
      <alignment horizontal="center" vertical="center"/>
      <protection hidden="1"/>
    </xf>
    <xf numFmtId="176" fontId="52" fillId="13" borderId="57" xfId="58" applyFont="1" applyFill="1" applyBorder="1" applyAlignment="1" applyProtection="1">
      <alignment horizontal="center" vertical="center"/>
    </xf>
    <xf numFmtId="176" fontId="54" fillId="14" borderId="58" xfId="58" applyFont="1" applyFill="1" applyBorder="1" applyAlignment="1" applyProtection="1">
      <alignment horizontal="center" vertical="center"/>
    </xf>
    <xf numFmtId="176" fontId="54" fillId="14" borderId="59" xfId="58" applyFont="1" applyFill="1" applyBorder="1" applyAlignment="1" applyProtection="1">
      <alignment horizontal="center" vertical="center"/>
    </xf>
    <xf numFmtId="176" fontId="55" fillId="15" borderId="60" xfId="58" applyFont="1" applyFill="1" applyBorder="1" applyAlignment="1" applyProtection="1">
      <alignment horizontal="center" vertical="center"/>
    </xf>
    <xf numFmtId="176" fontId="56" fillId="15" borderId="0" xfId="58" applyFont="1" applyFill="1" applyAlignment="1" applyProtection="1">
      <alignment horizontal="center" vertical="center"/>
    </xf>
    <xf numFmtId="188" fontId="51" fillId="0" borderId="0" xfId="58" applyNumberFormat="1" applyFont="1" applyAlignment="1" applyProtection="1">
      <alignment horizontal="center" vertical="center"/>
    </xf>
    <xf numFmtId="176" fontId="21" fillId="15" borderId="60" xfId="58" applyFont="1" applyFill="1" applyBorder="1" applyAlignment="1" applyProtection="1">
      <alignment horizontal="center" vertical="center"/>
    </xf>
    <xf numFmtId="176" fontId="57" fillId="15" borderId="0" xfId="58" applyFont="1" applyFill="1" applyAlignment="1" applyProtection="1">
      <alignment vertical="center"/>
    </xf>
    <xf numFmtId="176" fontId="58" fillId="15" borderId="0" xfId="58" applyFont="1" applyFill="1" applyAlignment="1" applyProtection="1">
      <alignment vertical="center"/>
    </xf>
    <xf numFmtId="176" fontId="59" fillId="14" borderId="0" xfId="58" applyFont="1" applyFill="1" applyAlignment="1" applyProtection="1">
      <alignment horizontal="center" vertical="center"/>
    </xf>
    <xf numFmtId="49" fontId="60" fillId="2" borderId="35" xfId="58" applyNumberFormat="1" applyFill="1" applyBorder="1" applyAlignment="1" applyProtection="1">
      <alignment horizontal="left" vertical="center"/>
    </xf>
    <xf numFmtId="49" fontId="25" fillId="2" borderId="26" xfId="58" applyNumberFormat="1" applyFont="1" applyFill="1" applyBorder="1" applyAlignment="1" applyProtection="1">
      <alignment horizontal="left" vertical="center"/>
    </xf>
    <xf numFmtId="49" fontId="61" fillId="2" borderId="26" xfId="58" applyNumberFormat="1" applyFont="1" applyFill="1" applyBorder="1" applyAlignment="1">
      <alignment horizontal="left" vertical="center"/>
      <protection locked="0"/>
    </xf>
    <xf numFmtId="49" fontId="62" fillId="2" borderId="26" xfId="58" applyNumberFormat="1" applyFont="1" applyFill="1" applyBorder="1" applyAlignment="1">
      <alignment horizontal="left" vertical="center"/>
      <protection locked="0"/>
    </xf>
    <xf numFmtId="176" fontId="63" fillId="15" borderId="36" xfId="58" applyFont="1" applyFill="1" applyBorder="1" applyAlignment="1" applyProtection="1">
      <alignment vertical="center"/>
    </xf>
    <xf numFmtId="176" fontId="63" fillId="15" borderId="3" xfId="58" applyFont="1" applyFill="1" applyBorder="1" applyAlignment="1" applyProtection="1">
      <alignment vertical="center"/>
    </xf>
    <xf numFmtId="49" fontId="60" fillId="2" borderId="36" xfId="58" applyNumberFormat="1" applyFill="1" applyBorder="1" applyAlignment="1" applyProtection="1">
      <alignment vertical="center"/>
    </xf>
    <xf numFmtId="49" fontId="25" fillId="2" borderId="3" xfId="58" applyNumberFormat="1" applyFont="1" applyFill="1" applyBorder="1" applyAlignment="1" applyProtection="1">
      <alignment vertical="center"/>
    </xf>
    <xf numFmtId="49" fontId="62" fillId="2" borderId="3" xfId="58" applyNumberFormat="1" applyFont="1" applyFill="1" applyBorder="1" applyAlignment="1">
      <alignment horizontal="center" vertical="center"/>
      <protection locked="0"/>
    </xf>
    <xf numFmtId="49" fontId="62" fillId="2" borderId="3" xfId="58" applyNumberFormat="1" applyFont="1" applyFill="1" applyBorder="1" applyAlignment="1" applyProtection="1">
      <alignment horizontal="center" vertical="center"/>
    </xf>
    <xf numFmtId="176" fontId="64" fillId="15" borderId="36" xfId="58" applyFont="1" applyFill="1" applyBorder="1" applyAlignment="1" applyProtection="1">
      <alignment vertical="center"/>
    </xf>
    <xf numFmtId="176" fontId="64" fillId="15" borderId="3" xfId="58" applyFont="1" applyFill="1" applyBorder="1" applyAlignment="1" applyProtection="1">
      <alignment vertical="center"/>
    </xf>
    <xf numFmtId="176" fontId="64" fillId="15" borderId="22" xfId="58" applyFont="1" applyFill="1" applyBorder="1" applyAlignment="1" applyProtection="1">
      <alignment vertical="center"/>
    </xf>
    <xf numFmtId="49" fontId="60" fillId="2" borderId="36" xfId="58" applyNumberFormat="1" applyFill="1" applyBorder="1" applyAlignment="1" applyProtection="1">
      <alignment horizontal="left" vertical="center"/>
    </xf>
    <xf numFmtId="49" fontId="25" fillId="2" borderId="3" xfId="58" applyNumberFormat="1" applyFont="1" applyFill="1" applyBorder="1" applyAlignment="1" applyProtection="1">
      <alignment horizontal="left" vertical="center"/>
    </xf>
    <xf numFmtId="49" fontId="61" fillId="2" borderId="3" xfId="58" applyNumberFormat="1" applyFont="1" applyFill="1" applyBorder="1" applyAlignment="1">
      <alignment horizontal="left" vertical="center"/>
      <protection locked="0"/>
    </xf>
    <xf numFmtId="49" fontId="62" fillId="2" borderId="3" xfId="58" applyNumberFormat="1" applyFont="1" applyFill="1" applyBorder="1" applyAlignment="1">
      <alignment horizontal="left" vertical="center"/>
      <protection locked="0"/>
    </xf>
    <xf numFmtId="176" fontId="65" fillId="15" borderId="36" xfId="58" applyFont="1" applyFill="1" applyBorder="1" applyAlignment="1" applyProtection="1">
      <alignment vertical="center"/>
    </xf>
    <xf numFmtId="176" fontId="65" fillId="15" borderId="3" xfId="58" applyFont="1" applyFill="1" applyBorder="1" applyAlignment="1" applyProtection="1">
      <alignment vertical="center"/>
    </xf>
    <xf numFmtId="49" fontId="60" fillId="2" borderId="43" xfId="58" applyNumberFormat="1" applyFill="1" applyBorder="1" applyAlignment="1" applyProtection="1">
      <alignment horizontal="left" vertical="center"/>
    </xf>
    <xf numFmtId="49" fontId="60" fillId="2" borderId="61" xfId="58" applyNumberFormat="1" applyFill="1" applyBorder="1" applyAlignment="1" applyProtection="1">
      <alignment horizontal="left" vertical="center"/>
    </xf>
    <xf numFmtId="49" fontId="62" fillId="2" borderId="61" xfId="58" applyNumberFormat="1" applyFont="1" applyFill="1" applyBorder="1" applyAlignment="1" applyProtection="1">
      <alignment horizontal="center" vertical="center"/>
    </xf>
    <xf numFmtId="49" fontId="62" fillId="2" borderId="61" xfId="58" applyNumberFormat="1" applyFont="1" applyFill="1" applyBorder="1" applyAlignment="1">
      <alignment horizontal="center" vertical="center"/>
      <protection locked="0"/>
    </xf>
    <xf numFmtId="176" fontId="4" fillId="15" borderId="0" xfId="58" applyFont="1" applyFill="1" applyAlignment="1" applyProtection="1">
      <alignment horizontal="center" vertical="center"/>
    </xf>
    <xf numFmtId="176" fontId="25" fillId="0" borderId="26" xfId="0" applyFont="1" applyBorder="1">
      <alignment vertical="center"/>
    </xf>
    <xf numFmtId="49" fontId="60" fillId="2" borderId="26" xfId="58" applyNumberFormat="1" applyFill="1" applyBorder="1" applyAlignment="1">
      <alignment horizontal="left" vertical="center"/>
      <protection locked="0"/>
    </xf>
    <xf numFmtId="176" fontId="25" fillId="0" borderId="26" xfId="0" applyFont="1" applyBorder="1" applyProtection="1">
      <alignment vertical="center"/>
      <protection locked="0"/>
    </xf>
    <xf numFmtId="176" fontId="25" fillId="15" borderId="36" xfId="58" applyFont="1" applyFill="1" applyBorder="1" applyAlignment="1" applyProtection="1">
      <alignment vertical="center"/>
    </xf>
    <xf numFmtId="176" fontId="25" fillId="15" borderId="3" xfId="58" applyFont="1" applyFill="1" applyBorder="1" applyAlignment="1" applyProtection="1">
      <alignment vertical="center"/>
    </xf>
    <xf numFmtId="49" fontId="60" fillId="2" borderId="3" xfId="58" applyNumberFormat="1" applyFill="1" applyBorder="1" applyAlignment="1">
      <alignment horizontal="left" vertical="center"/>
      <protection locked="0"/>
    </xf>
    <xf numFmtId="49" fontId="25" fillId="2" borderId="3" xfId="58" applyNumberFormat="1" applyFont="1" applyFill="1" applyBorder="1" applyAlignment="1">
      <alignment horizontal="left" vertical="center"/>
      <protection locked="0"/>
    </xf>
    <xf numFmtId="49" fontId="25" fillId="2" borderId="61" xfId="58" applyNumberFormat="1" applyFont="1" applyFill="1" applyBorder="1" applyAlignment="1" applyProtection="1">
      <alignment horizontal="left" vertical="center"/>
    </xf>
    <xf numFmtId="49" fontId="60" fillId="2" borderId="61" xfId="58" applyNumberFormat="1" applyFill="1" applyBorder="1" applyAlignment="1">
      <alignment horizontal="left" vertical="center"/>
      <protection locked="0"/>
    </xf>
    <xf numFmtId="49" fontId="25" fillId="2" borderId="61" xfId="58" applyNumberFormat="1" applyFont="1" applyFill="1" applyBorder="1" applyAlignment="1">
      <alignment horizontal="left" vertical="center"/>
      <protection locked="0"/>
    </xf>
    <xf numFmtId="49" fontId="4" fillId="15" borderId="0" xfId="58" applyNumberFormat="1" applyFont="1" applyFill="1" applyAlignment="1" applyProtection="1">
      <alignment horizontal="left" vertical="center"/>
    </xf>
    <xf numFmtId="176" fontId="21" fillId="15" borderId="62" xfId="58" applyFont="1" applyFill="1" applyBorder="1" applyAlignment="1" applyProtection="1">
      <alignment horizontal="center" vertical="center"/>
    </xf>
    <xf numFmtId="176" fontId="66" fillId="15" borderId="54" xfId="58" applyFont="1" applyFill="1" applyBorder="1" applyAlignment="1" applyProtection="1">
      <alignment horizontal="center" vertical="center"/>
    </xf>
    <xf numFmtId="176" fontId="67" fillId="13" borderId="63" xfId="58" applyFont="1" applyFill="1" applyBorder="1" applyAlignment="1" applyProtection="1">
      <alignment horizontal="center" vertical="center"/>
    </xf>
    <xf numFmtId="176" fontId="67" fillId="13" borderId="64" xfId="58" applyFont="1" applyFill="1" applyBorder="1" applyAlignment="1" applyProtection="1">
      <alignment horizontal="center" vertical="center"/>
    </xf>
    <xf numFmtId="176" fontId="25" fillId="0" borderId="59" xfId="58" applyFont="1" applyBorder="1" applyAlignment="1" applyProtection="1">
      <alignment horizontal="center" vertical="center"/>
    </xf>
    <xf numFmtId="176" fontId="52" fillId="13" borderId="65" xfId="58" applyFont="1" applyFill="1" applyBorder="1" applyAlignment="1" applyProtection="1">
      <alignment horizontal="center" vertical="center"/>
    </xf>
    <xf numFmtId="176" fontId="68" fillId="0" borderId="0" xfId="58" applyFont="1" applyAlignment="1" applyProtection="1">
      <alignment horizontal="center" vertical="center"/>
    </xf>
    <xf numFmtId="176" fontId="54" fillId="14" borderId="66" xfId="58" applyFont="1" applyFill="1" applyBorder="1" applyAlignment="1" applyProtection="1">
      <alignment horizontal="center" vertical="center"/>
    </xf>
    <xf numFmtId="176" fontId="52" fillId="13" borderId="67" xfId="58" applyFont="1" applyFill="1" applyBorder="1" applyAlignment="1" applyProtection="1">
      <alignment horizontal="center" vertical="center"/>
    </xf>
    <xf numFmtId="176" fontId="53" fillId="0" borderId="0" xfId="58" applyFont="1" applyAlignment="1" applyProtection="1">
      <alignment vertical="center"/>
    </xf>
    <xf numFmtId="176" fontId="56" fillId="15" borderId="68" xfId="58" applyFont="1" applyFill="1" applyBorder="1" applyAlignment="1" applyProtection="1">
      <alignment horizontal="center" vertical="center"/>
    </xf>
    <xf numFmtId="176" fontId="59" fillId="15" borderId="68" xfId="58" applyFont="1" applyFill="1" applyBorder="1" applyAlignment="1" applyProtection="1">
      <alignment horizontal="center" vertical="center"/>
    </xf>
    <xf numFmtId="176" fontId="69" fillId="0" borderId="0" xfId="58" applyFont="1" applyAlignment="1" applyProtection="1">
      <alignment vertical="center"/>
    </xf>
    <xf numFmtId="49" fontId="62" fillId="2" borderId="50" xfId="58" applyNumberFormat="1" applyFont="1" applyFill="1" applyBorder="1" applyAlignment="1">
      <alignment horizontal="left" vertical="center"/>
      <protection locked="0"/>
    </xf>
    <xf numFmtId="176" fontId="63" fillId="15" borderId="48" xfId="58" applyFont="1" applyFill="1" applyBorder="1" applyAlignment="1" applyProtection="1">
      <alignment vertical="center"/>
    </xf>
    <xf numFmtId="49" fontId="62" fillId="2" borderId="3" xfId="58" applyNumberFormat="1" applyFont="1" applyFill="1" applyBorder="1" applyAlignment="1" applyProtection="1">
      <alignment vertical="center"/>
    </xf>
    <xf numFmtId="49" fontId="62" fillId="2" borderId="48" xfId="58" applyNumberFormat="1" applyFont="1" applyFill="1" applyBorder="1" applyAlignment="1" applyProtection="1">
      <alignment vertical="center"/>
    </xf>
    <xf numFmtId="176" fontId="64" fillId="15" borderId="48" xfId="58" applyFont="1" applyFill="1" applyBorder="1" applyAlignment="1" applyProtection="1">
      <alignment vertical="center"/>
    </xf>
    <xf numFmtId="49" fontId="62" fillId="2" borderId="48" xfId="58" applyNumberFormat="1" applyFont="1" applyFill="1" applyBorder="1" applyAlignment="1">
      <alignment horizontal="left" vertical="center"/>
      <protection locked="0"/>
    </xf>
    <xf numFmtId="176" fontId="65" fillId="15" borderId="48" xfId="58" applyFont="1" applyFill="1" applyBorder="1" applyAlignment="1" applyProtection="1">
      <alignment vertical="center"/>
    </xf>
    <xf numFmtId="49" fontId="62" fillId="2" borderId="61" xfId="58" applyNumberFormat="1" applyFont="1" applyFill="1" applyBorder="1" applyAlignment="1" applyProtection="1">
      <alignment vertical="center"/>
    </xf>
    <xf numFmtId="49" fontId="62" fillId="2" borderId="69" xfId="58" applyNumberFormat="1" applyFont="1" applyFill="1" applyBorder="1" applyAlignment="1" applyProtection="1">
      <alignment vertical="center"/>
    </xf>
    <xf numFmtId="176" fontId="25" fillId="0" borderId="50" xfId="0" applyFont="1" applyBorder="1" applyProtection="1">
      <alignment vertical="center"/>
      <protection locked="0"/>
    </xf>
    <xf numFmtId="176" fontId="25" fillId="15" borderId="48" xfId="58" applyFont="1" applyFill="1" applyBorder="1" applyAlignment="1" applyProtection="1">
      <alignment vertical="center"/>
    </xf>
    <xf numFmtId="49" fontId="25" fillId="2" borderId="48" xfId="58" applyNumberFormat="1" applyFont="1" applyFill="1" applyBorder="1" applyAlignment="1">
      <alignment horizontal="left" vertical="center"/>
      <protection locked="0"/>
    </xf>
    <xf numFmtId="49" fontId="25" fillId="2" borderId="69" xfId="58" applyNumberFormat="1" applyFont="1" applyFill="1" applyBorder="1" applyAlignment="1">
      <alignment horizontal="left" vertical="center"/>
      <protection locked="0"/>
    </xf>
    <xf numFmtId="176" fontId="59" fillId="15" borderId="70" xfId="58" applyFont="1" applyFill="1" applyBorder="1" applyAlignment="1" applyProtection="1">
      <alignment horizontal="center" vertical="center"/>
    </xf>
    <xf numFmtId="176" fontId="67" fillId="13" borderId="71" xfId="58" applyFont="1" applyFill="1" applyBorder="1" applyAlignment="1" applyProtection="1">
      <alignment horizontal="center" vertical="center"/>
    </xf>
    <xf numFmtId="176" fontId="70" fillId="0" borderId="0" xfId="58" applyFont="1" applyAlignment="1" applyProtection="1">
      <alignment vertical="center"/>
    </xf>
    <xf numFmtId="176" fontId="25" fillId="0" borderId="0" xfId="58" applyFont="1" applyAlignment="1" applyProtection="1">
      <alignment horizontal="center" vertical="center"/>
    </xf>
    <xf numFmtId="176" fontId="71" fillId="0" borderId="0" xfId="58" applyFont="1" applyAlignment="1" applyProtection="1">
      <alignment horizontal="center" vertical="center"/>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常规_中行土地、房产清单" xfId="10"/>
    <cellStyle name="超链接" xfId="11" builtinId="8"/>
    <cellStyle name="百分比" xfId="12" builtinId="5"/>
    <cellStyle name="常规_基本情况" xfId="13"/>
    <cellStyle name="已访问的超链接" xfId="14" builtinId="9"/>
    <cellStyle name="注释" xfId="15" builtinId="10"/>
    <cellStyle name="60% - 强调文字颜色 2" xfId="16" builtinId="36"/>
    <cellStyle name="标题 4" xfId="17" builtinId="19"/>
    <cellStyle name="警告文本" xfId="18" builtinId="11"/>
    <cellStyle name="常规_博会评估" xfId="19"/>
    <cellStyle name="常规_Book1" xfId="20"/>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常规_往来核对附表"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Normal_0105第二套审计报表定稿" xfId="46"/>
    <cellStyle name="20% - 强调文字颜色 4" xfId="47" builtinId="42"/>
    <cellStyle name="40% - 强调文字颜色 4" xfId="48" builtinId="43"/>
    <cellStyle name="强调文字颜色 5" xfId="49" builtinId="45"/>
    <cellStyle name="普通_附19_minxi98114" xfId="50"/>
    <cellStyle name="常规 2 2" xfId="51"/>
    <cellStyle name="40% - 强调文字颜色 5" xfId="52" builtinId="47"/>
    <cellStyle name="60% - 强调文字颜色 5" xfId="53" builtinId="48"/>
    <cellStyle name="强调文字颜色 6" xfId="54" builtinId="49"/>
    <cellStyle name="40% - 强调文字颜色 6" xfId="55" builtinId="51"/>
    <cellStyle name="常规_资产评估明细表样表（保险）-中华财务" xfId="56"/>
    <cellStyle name="60% - 强调文字颜色 6" xfId="57" builtinId="52"/>
    <cellStyle name="常规_评估明细表（申报）" xfId="58"/>
    <cellStyle name="常规_评估明细表太原12-11" xfId="59"/>
    <cellStyle name="Normal_廣朹廣電 shenjibaobiao 31.12.2000 (revised on 7.3.02)" xfId="60"/>
    <cellStyle name="常规 3" xfId="61"/>
    <cellStyle name="样式 1" xfId="62"/>
    <cellStyle name="常规_江城建筑物测算归档底稿" xfId="63"/>
    <cellStyle name="常规_(10-30)需修改表格" xfId="64"/>
    <cellStyle name="常规_(正式版) 江城设备底稿1-28" xfId="65"/>
    <cellStyle name="常规_Sheet1"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3" Type="http://schemas.openxmlformats.org/officeDocument/2006/relationships/sharedStrings" Target="sharedStrings.xml"/><Relationship Id="rId72" Type="http://schemas.openxmlformats.org/officeDocument/2006/relationships/styles" Target="styles.xml"/><Relationship Id="rId71" Type="http://schemas.openxmlformats.org/officeDocument/2006/relationships/theme" Target="theme/theme1.xml"/><Relationship Id="rId70" Type="http://schemas.openxmlformats.org/officeDocument/2006/relationships/externalLink" Target="externalLinks/externalLink49.xml"/><Relationship Id="rId7" Type="http://schemas.openxmlformats.org/officeDocument/2006/relationships/worksheet" Target="worksheets/sheet7.xml"/><Relationship Id="rId69" Type="http://schemas.openxmlformats.org/officeDocument/2006/relationships/externalLink" Target="externalLinks/externalLink48.xml"/><Relationship Id="rId68" Type="http://schemas.openxmlformats.org/officeDocument/2006/relationships/externalLink" Target="externalLinks/externalLink47.xml"/><Relationship Id="rId67" Type="http://schemas.openxmlformats.org/officeDocument/2006/relationships/externalLink" Target="externalLinks/externalLink46.xml"/><Relationship Id="rId66" Type="http://schemas.openxmlformats.org/officeDocument/2006/relationships/externalLink" Target="externalLinks/externalLink45.xml"/><Relationship Id="rId65" Type="http://schemas.openxmlformats.org/officeDocument/2006/relationships/externalLink" Target="externalLinks/externalLink44.xml"/><Relationship Id="rId64" Type="http://schemas.openxmlformats.org/officeDocument/2006/relationships/externalLink" Target="externalLinks/externalLink43.xml"/><Relationship Id="rId63" Type="http://schemas.openxmlformats.org/officeDocument/2006/relationships/externalLink" Target="externalLinks/externalLink42.xml"/><Relationship Id="rId62" Type="http://schemas.openxmlformats.org/officeDocument/2006/relationships/externalLink" Target="externalLinks/externalLink41.xml"/><Relationship Id="rId61" Type="http://schemas.openxmlformats.org/officeDocument/2006/relationships/externalLink" Target="externalLinks/externalLink40.xml"/><Relationship Id="rId60" Type="http://schemas.openxmlformats.org/officeDocument/2006/relationships/externalLink" Target="externalLinks/externalLink39.xml"/><Relationship Id="rId6" Type="http://schemas.openxmlformats.org/officeDocument/2006/relationships/worksheet" Target="worksheets/sheet6.xml"/><Relationship Id="rId59" Type="http://schemas.openxmlformats.org/officeDocument/2006/relationships/externalLink" Target="externalLinks/externalLink38.xml"/><Relationship Id="rId58" Type="http://schemas.openxmlformats.org/officeDocument/2006/relationships/externalLink" Target="externalLinks/externalLink37.xml"/><Relationship Id="rId57" Type="http://schemas.openxmlformats.org/officeDocument/2006/relationships/externalLink" Target="externalLinks/externalLink36.xml"/><Relationship Id="rId56" Type="http://schemas.openxmlformats.org/officeDocument/2006/relationships/externalLink" Target="externalLinks/externalLink35.xml"/><Relationship Id="rId55" Type="http://schemas.openxmlformats.org/officeDocument/2006/relationships/externalLink" Target="externalLinks/externalLink34.xml"/><Relationship Id="rId54" Type="http://schemas.openxmlformats.org/officeDocument/2006/relationships/externalLink" Target="externalLinks/externalLink33.xml"/><Relationship Id="rId53" Type="http://schemas.openxmlformats.org/officeDocument/2006/relationships/externalLink" Target="externalLinks/externalLink32.xml"/><Relationship Id="rId52" Type="http://schemas.openxmlformats.org/officeDocument/2006/relationships/externalLink" Target="externalLinks/externalLink31.xml"/><Relationship Id="rId51" Type="http://schemas.openxmlformats.org/officeDocument/2006/relationships/externalLink" Target="externalLinks/externalLink30.xml"/><Relationship Id="rId50" Type="http://schemas.openxmlformats.org/officeDocument/2006/relationships/externalLink" Target="externalLinks/externalLink29.xml"/><Relationship Id="rId5" Type="http://schemas.openxmlformats.org/officeDocument/2006/relationships/worksheet" Target="worksheets/sheet5.xml"/><Relationship Id="rId49" Type="http://schemas.openxmlformats.org/officeDocument/2006/relationships/externalLink" Target="externalLinks/externalLink28.xml"/><Relationship Id="rId48" Type="http://schemas.openxmlformats.org/officeDocument/2006/relationships/externalLink" Target="externalLinks/externalLink27.xml"/><Relationship Id="rId47" Type="http://schemas.openxmlformats.org/officeDocument/2006/relationships/externalLink" Target="externalLinks/externalLink26.xml"/><Relationship Id="rId46" Type="http://schemas.openxmlformats.org/officeDocument/2006/relationships/externalLink" Target="externalLinks/externalLink25.xml"/><Relationship Id="rId45" Type="http://schemas.openxmlformats.org/officeDocument/2006/relationships/externalLink" Target="externalLinks/externalLink24.xml"/><Relationship Id="rId44" Type="http://schemas.openxmlformats.org/officeDocument/2006/relationships/externalLink" Target="externalLinks/externalLink23.xml"/><Relationship Id="rId43" Type="http://schemas.openxmlformats.org/officeDocument/2006/relationships/externalLink" Target="externalLinks/externalLink22.xml"/><Relationship Id="rId42" Type="http://schemas.openxmlformats.org/officeDocument/2006/relationships/externalLink" Target="externalLinks/externalLink21.xml"/><Relationship Id="rId41" Type="http://schemas.openxmlformats.org/officeDocument/2006/relationships/externalLink" Target="externalLinks/externalLink20.xml"/><Relationship Id="rId40" Type="http://schemas.openxmlformats.org/officeDocument/2006/relationships/externalLink" Target="externalLinks/externalLink19.xml"/><Relationship Id="rId4" Type="http://schemas.openxmlformats.org/officeDocument/2006/relationships/worksheet" Target="worksheets/sheet4.xml"/><Relationship Id="rId39" Type="http://schemas.openxmlformats.org/officeDocument/2006/relationships/externalLink" Target="externalLinks/externalLink18.xml"/><Relationship Id="rId38" Type="http://schemas.openxmlformats.org/officeDocument/2006/relationships/externalLink" Target="externalLinks/externalLink17.xml"/><Relationship Id="rId37" Type="http://schemas.openxmlformats.org/officeDocument/2006/relationships/externalLink" Target="externalLinks/externalLink16.xml"/><Relationship Id="rId36" Type="http://schemas.openxmlformats.org/officeDocument/2006/relationships/externalLink" Target="externalLinks/externalLink15.xml"/><Relationship Id="rId35" Type="http://schemas.openxmlformats.org/officeDocument/2006/relationships/externalLink" Target="externalLinks/externalLink14.xml"/><Relationship Id="rId34" Type="http://schemas.openxmlformats.org/officeDocument/2006/relationships/externalLink" Target="externalLinks/externalLink13.xml"/><Relationship Id="rId33" Type="http://schemas.openxmlformats.org/officeDocument/2006/relationships/externalLink" Target="externalLinks/externalLink12.xml"/><Relationship Id="rId32" Type="http://schemas.openxmlformats.org/officeDocument/2006/relationships/externalLink" Target="externalLinks/externalLink11.xml"/><Relationship Id="rId31" Type="http://schemas.openxmlformats.org/officeDocument/2006/relationships/externalLink" Target="externalLinks/externalLink10.xml"/><Relationship Id="rId30" Type="http://schemas.openxmlformats.org/officeDocument/2006/relationships/externalLink" Target="externalLinks/externalLink9.xml"/><Relationship Id="rId3" Type="http://schemas.openxmlformats.org/officeDocument/2006/relationships/worksheet" Target="worksheets/sheet3.xml"/><Relationship Id="rId29" Type="http://schemas.openxmlformats.org/officeDocument/2006/relationships/externalLink" Target="externalLinks/externalLink8.xml"/><Relationship Id="rId28" Type="http://schemas.openxmlformats.org/officeDocument/2006/relationships/externalLink" Target="externalLinks/externalLink7.xml"/><Relationship Id="rId27" Type="http://schemas.openxmlformats.org/officeDocument/2006/relationships/externalLink" Target="externalLinks/externalLink6.xml"/><Relationship Id="rId26" Type="http://schemas.openxmlformats.org/officeDocument/2006/relationships/externalLink" Target="externalLinks/externalLink5.xml"/><Relationship Id="rId25" Type="http://schemas.openxmlformats.org/officeDocument/2006/relationships/externalLink" Target="externalLinks/externalLink4.xml"/><Relationship Id="rId24" Type="http://schemas.openxmlformats.org/officeDocument/2006/relationships/externalLink" Target="externalLinks/externalLink3.xml"/><Relationship Id="rId23" Type="http://schemas.openxmlformats.org/officeDocument/2006/relationships/externalLink" Target="externalLinks/externalLink2.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www.chinacac.net/"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342230</xdr:colOff>
      <xdr:row>34</xdr:row>
      <xdr:rowOff>201959</xdr:rowOff>
    </xdr:from>
    <xdr:to>
      <xdr:col>4</xdr:col>
      <xdr:colOff>56971</xdr:colOff>
      <xdr:row>34</xdr:row>
      <xdr:rowOff>417611</xdr:rowOff>
    </xdr:to>
    <xdr:pic>
      <xdr:nvPicPr>
        <xdr:cNvPr id="2" name="Picture 27" descr="标"/>
        <xdr:cNvPicPr/>
      </xdr:nvPicPr>
      <xdr:blipFill>
        <a:blip r:embed="rId1"/>
        <a:srcRect/>
        <a:stretch>
          <a:fillRect/>
        </a:stretch>
      </xdr:blipFill>
      <xdr:spPr>
        <a:xfrm>
          <a:off x="998855" y="6983730"/>
          <a:ext cx="505460" cy="215265"/>
        </a:xfrm>
        <a:prstGeom prst="rect">
          <a:avLst/>
        </a:prstGeom>
        <a:noFill/>
        <a:ln w="9525" cap="flat" cmpd="sng">
          <a:noFill/>
          <a:prstDash val="solid"/>
          <a:miter/>
        </a:ln>
        <a:effectLst/>
      </xdr:spPr>
    </xdr:pic>
    <xdr:clientData/>
  </xdr:twoCellAnchor>
  <xdr:twoCellAnchor>
    <xdr:from>
      <xdr:col>5</xdr:col>
      <xdr:colOff>56900</xdr:colOff>
      <xdr:row>34</xdr:row>
      <xdr:rowOff>100979</xdr:rowOff>
    </xdr:from>
    <xdr:to>
      <xdr:col>12</xdr:col>
      <xdr:colOff>885251</xdr:colOff>
      <xdr:row>35</xdr:row>
      <xdr:rowOff>75641</xdr:rowOff>
    </xdr:to>
    <xdr:pic>
      <xdr:nvPicPr>
        <xdr:cNvPr id="3" name="Picture 28" descr=" ">
          <a:hlinkClick xmlns:r="http://schemas.openxmlformats.org/officeDocument/2006/relationships" r:id="rId2"/>
        </xdr:cNvPr>
        <xdr:cNvPicPr/>
      </xdr:nvPicPr>
      <xdr:blipFill>
        <a:blip r:embed="rId3"/>
        <a:srcRect/>
        <a:stretch>
          <a:fillRect/>
        </a:stretch>
      </xdr:blipFill>
      <xdr:spPr>
        <a:xfrm>
          <a:off x="1751965" y="6882765"/>
          <a:ext cx="2952750" cy="41275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932681</xdr:colOff>
      <xdr:row>8</xdr:row>
      <xdr:rowOff>126875</xdr:rowOff>
    </xdr:from>
    <xdr:to>
      <xdr:col>4</xdr:col>
      <xdr:colOff>27637</xdr:colOff>
      <xdr:row>8</xdr:row>
      <xdr:rowOff>126875</xdr:rowOff>
    </xdr:to>
    <xdr:cxnSp>
      <xdr:nvCxnSpPr>
        <xdr:cNvPr id="2" name="line"/>
        <xdr:cNvCxnSpPr/>
      </xdr:nvCxnSpPr>
      <xdr:spPr>
        <a:xfrm>
          <a:off x="3303905" y="1764665"/>
          <a:ext cx="4762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1103501</xdr:colOff>
      <xdr:row>8</xdr:row>
      <xdr:rowOff>126875</xdr:rowOff>
    </xdr:from>
    <xdr:to>
      <xdr:col>3</xdr:col>
      <xdr:colOff>1103501</xdr:colOff>
      <xdr:row>10</xdr:row>
      <xdr:rowOff>126875</xdr:rowOff>
    </xdr:to>
    <xdr:cxnSp>
      <xdr:nvCxnSpPr>
        <xdr:cNvPr id="3" name="line"/>
        <xdr:cNvCxnSpPr/>
      </xdr:nvCxnSpPr>
      <xdr:spPr>
        <a:xfrm flipH="1">
          <a:off x="3474720" y="1764665"/>
          <a:ext cx="0" cy="4000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1475890</xdr:colOff>
      <xdr:row>9</xdr:row>
      <xdr:rowOff>101500</xdr:rowOff>
    </xdr:from>
    <xdr:to>
      <xdr:col>3</xdr:col>
      <xdr:colOff>1475890</xdr:colOff>
      <xdr:row>9</xdr:row>
      <xdr:rowOff>101500</xdr:rowOff>
    </xdr:to>
    <xdr:cxnSp>
      <xdr:nvCxnSpPr>
        <xdr:cNvPr id="4" name="line"/>
        <xdr:cNvCxnSpPr/>
      </xdr:nvCxnSpPr>
      <xdr:spPr>
        <a:xfrm flipV="1">
          <a:off x="3752850" y="193929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570541</xdr:colOff>
      <xdr:row>5</xdr:row>
      <xdr:rowOff>113803</xdr:rowOff>
    </xdr:from>
    <xdr:to>
      <xdr:col>4</xdr:col>
      <xdr:colOff>17883</xdr:colOff>
      <xdr:row>5</xdr:row>
      <xdr:rowOff>113803</xdr:rowOff>
    </xdr:to>
    <xdr:cxnSp>
      <xdr:nvCxnSpPr>
        <xdr:cNvPr id="5" name="line"/>
        <xdr:cNvCxnSpPr/>
      </xdr:nvCxnSpPr>
      <xdr:spPr>
        <a:xfrm>
          <a:off x="2941955" y="1151890"/>
          <a:ext cx="82867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828480</xdr:colOff>
      <xdr:row>5</xdr:row>
      <xdr:rowOff>113803</xdr:rowOff>
    </xdr:from>
    <xdr:to>
      <xdr:col>3</xdr:col>
      <xdr:colOff>828480</xdr:colOff>
      <xdr:row>7</xdr:row>
      <xdr:rowOff>88428</xdr:rowOff>
    </xdr:to>
    <xdr:cxnSp>
      <xdr:nvCxnSpPr>
        <xdr:cNvPr id="6" name="line"/>
        <xdr:cNvCxnSpPr/>
      </xdr:nvCxnSpPr>
      <xdr:spPr>
        <a:xfrm>
          <a:off x="3199765" y="1151890"/>
          <a:ext cx="0" cy="3746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818231</xdr:colOff>
      <xdr:row>6</xdr:row>
      <xdr:rowOff>76125</xdr:rowOff>
    </xdr:from>
    <xdr:to>
      <xdr:col>4</xdr:col>
      <xdr:colOff>8128</xdr:colOff>
      <xdr:row>6</xdr:row>
      <xdr:rowOff>76125</xdr:rowOff>
    </xdr:to>
    <xdr:cxnSp>
      <xdr:nvCxnSpPr>
        <xdr:cNvPr id="7" name="line"/>
        <xdr:cNvCxnSpPr/>
      </xdr:nvCxnSpPr>
      <xdr:spPr>
        <a:xfrm>
          <a:off x="3189605" y="1313815"/>
          <a:ext cx="57086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818231</xdr:colOff>
      <xdr:row>7</xdr:row>
      <xdr:rowOff>76125</xdr:rowOff>
    </xdr:from>
    <xdr:to>
      <xdr:col>3</xdr:col>
      <xdr:colOff>1380231</xdr:colOff>
      <xdr:row>7</xdr:row>
      <xdr:rowOff>76125</xdr:rowOff>
    </xdr:to>
    <xdr:cxnSp>
      <xdr:nvCxnSpPr>
        <xdr:cNvPr id="8" name="line"/>
        <xdr:cNvCxnSpPr/>
      </xdr:nvCxnSpPr>
      <xdr:spPr>
        <a:xfrm>
          <a:off x="3189605" y="1513840"/>
          <a:ext cx="56197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1257240</xdr:colOff>
      <xdr:row>19</xdr:row>
      <xdr:rowOff>113803</xdr:rowOff>
    </xdr:from>
    <xdr:to>
      <xdr:col>3</xdr:col>
      <xdr:colOff>1284571</xdr:colOff>
      <xdr:row>34</xdr:row>
      <xdr:rowOff>113803</xdr:rowOff>
    </xdr:to>
    <xdr:cxnSp>
      <xdr:nvCxnSpPr>
        <xdr:cNvPr id="9" name="line"/>
        <xdr:cNvCxnSpPr/>
      </xdr:nvCxnSpPr>
      <xdr:spPr>
        <a:xfrm>
          <a:off x="3628390" y="3952240"/>
          <a:ext cx="27305" cy="3000375"/>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1265781</xdr:colOff>
      <xdr:row>20</xdr:row>
      <xdr:rowOff>113803</xdr:rowOff>
    </xdr:from>
    <xdr:to>
      <xdr:col>4</xdr:col>
      <xdr:colOff>17883</xdr:colOff>
      <xdr:row>20</xdr:row>
      <xdr:rowOff>113803</xdr:rowOff>
    </xdr:to>
    <xdr:cxnSp>
      <xdr:nvCxnSpPr>
        <xdr:cNvPr id="10" name="line"/>
        <xdr:cNvCxnSpPr/>
      </xdr:nvCxnSpPr>
      <xdr:spPr>
        <a:xfrm>
          <a:off x="3637280" y="4152265"/>
          <a:ext cx="1333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322851</xdr:colOff>
      <xdr:row>19</xdr:row>
      <xdr:rowOff>113803</xdr:rowOff>
    </xdr:from>
    <xdr:to>
      <xdr:col>3</xdr:col>
      <xdr:colOff>1369982</xdr:colOff>
      <xdr:row>19</xdr:row>
      <xdr:rowOff>113803</xdr:rowOff>
    </xdr:to>
    <xdr:cxnSp>
      <xdr:nvCxnSpPr>
        <xdr:cNvPr id="11" name="line"/>
        <xdr:cNvCxnSpPr/>
      </xdr:nvCxnSpPr>
      <xdr:spPr>
        <a:xfrm>
          <a:off x="2694305" y="3952240"/>
          <a:ext cx="10471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846481</xdr:colOff>
      <xdr:row>39</xdr:row>
      <xdr:rowOff>113816</xdr:rowOff>
    </xdr:from>
    <xdr:to>
      <xdr:col>2</xdr:col>
      <xdr:colOff>895112</xdr:colOff>
      <xdr:row>63</xdr:row>
      <xdr:rowOff>37678</xdr:rowOff>
    </xdr:to>
    <xdr:cxnSp>
      <xdr:nvCxnSpPr>
        <xdr:cNvPr id="12" name="line"/>
        <xdr:cNvCxnSpPr/>
      </xdr:nvCxnSpPr>
      <xdr:spPr>
        <a:xfrm>
          <a:off x="1989455" y="7952740"/>
          <a:ext cx="48260" cy="46672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514170</xdr:colOff>
      <xdr:row>48</xdr:row>
      <xdr:rowOff>113803</xdr:rowOff>
    </xdr:from>
    <xdr:to>
      <xdr:col>4</xdr:col>
      <xdr:colOff>27637</xdr:colOff>
      <xdr:row>48</xdr:row>
      <xdr:rowOff>113803</xdr:rowOff>
    </xdr:to>
    <xdr:cxnSp>
      <xdr:nvCxnSpPr>
        <xdr:cNvPr id="13" name="line"/>
        <xdr:cNvCxnSpPr/>
      </xdr:nvCxnSpPr>
      <xdr:spPr>
        <a:xfrm>
          <a:off x="2885440" y="9695815"/>
          <a:ext cx="8947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551750</xdr:colOff>
      <xdr:row>56</xdr:row>
      <xdr:rowOff>113803</xdr:rowOff>
    </xdr:from>
    <xdr:to>
      <xdr:col>4</xdr:col>
      <xdr:colOff>37392</xdr:colOff>
      <xdr:row>56</xdr:row>
      <xdr:rowOff>113803</xdr:rowOff>
    </xdr:to>
    <xdr:cxnSp>
      <xdr:nvCxnSpPr>
        <xdr:cNvPr id="14" name="line"/>
        <xdr:cNvCxnSpPr/>
      </xdr:nvCxnSpPr>
      <xdr:spPr>
        <a:xfrm>
          <a:off x="2922905" y="11296015"/>
          <a:ext cx="86677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1132541</xdr:colOff>
      <xdr:row>57</xdr:row>
      <xdr:rowOff>76125</xdr:rowOff>
    </xdr:from>
    <xdr:to>
      <xdr:col>4</xdr:col>
      <xdr:colOff>17883</xdr:colOff>
      <xdr:row>57</xdr:row>
      <xdr:rowOff>76125</xdr:rowOff>
    </xdr:to>
    <xdr:cxnSp>
      <xdr:nvCxnSpPr>
        <xdr:cNvPr id="15" name="line"/>
        <xdr:cNvCxnSpPr/>
      </xdr:nvCxnSpPr>
      <xdr:spPr>
        <a:xfrm>
          <a:off x="3503930" y="11457940"/>
          <a:ext cx="26670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884474</xdr:colOff>
      <xdr:row>59</xdr:row>
      <xdr:rowOff>76125</xdr:rowOff>
    </xdr:from>
    <xdr:to>
      <xdr:col>3</xdr:col>
      <xdr:colOff>8541</xdr:colOff>
      <xdr:row>59</xdr:row>
      <xdr:rowOff>76125</xdr:rowOff>
    </xdr:to>
    <xdr:cxnSp>
      <xdr:nvCxnSpPr>
        <xdr:cNvPr id="16" name="line"/>
        <xdr:cNvCxnSpPr/>
      </xdr:nvCxnSpPr>
      <xdr:spPr>
        <a:xfrm>
          <a:off x="2026920" y="11857990"/>
          <a:ext cx="35306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513663</xdr:colOff>
      <xdr:row>5</xdr:row>
      <xdr:rowOff>101500</xdr:rowOff>
    </xdr:from>
    <xdr:to>
      <xdr:col>2</xdr:col>
      <xdr:colOff>1104832</xdr:colOff>
      <xdr:row>5</xdr:row>
      <xdr:rowOff>101500</xdr:rowOff>
    </xdr:to>
    <xdr:cxnSp>
      <xdr:nvCxnSpPr>
        <xdr:cNvPr id="17" name="line"/>
        <xdr:cNvCxnSpPr/>
      </xdr:nvCxnSpPr>
      <xdr:spPr>
        <a:xfrm>
          <a:off x="1656080" y="1139190"/>
          <a:ext cx="59118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5</xdr:row>
      <xdr:rowOff>113803</xdr:rowOff>
    </xdr:from>
    <xdr:to>
      <xdr:col>2</xdr:col>
      <xdr:colOff>866237</xdr:colOff>
      <xdr:row>38</xdr:row>
      <xdr:rowOff>101500</xdr:rowOff>
    </xdr:to>
    <xdr:cxnSp>
      <xdr:nvCxnSpPr>
        <xdr:cNvPr id="18" name="line"/>
        <xdr:cNvCxnSpPr/>
      </xdr:nvCxnSpPr>
      <xdr:spPr>
        <a:xfrm>
          <a:off x="1999615" y="1151890"/>
          <a:ext cx="9525" cy="6588125"/>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1113751</xdr:colOff>
      <xdr:row>10</xdr:row>
      <xdr:rowOff>113803</xdr:rowOff>
    </xdr:from>
    <xdr:to>
      <xdr:col>3</xdr:col>
      <xdr:colOff>1369982</xdr:colOff>
      <xdr:row>10</xdr:row>
      <xdr:rowOff>113803</xdr:rowOff>
    </xdr:to>
    <xdr:cxnSp>
      <xdr:nvCxnSpPr>
        <xdr:cNvPr id="19" name="line"/>
        <xdr:cNvCxnSpPr/>
      </xdr:nvCxnSpPr>
      <xdr:spPr>
        <a:xfrm>
          <a:off x="3484880" y="2152015"/>
          <a:ext cx="25654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1113751</xdr:colOff>
      <xdr:row>9</xdr:row>
      <xdr:rowOff>113803</xdr:rowOff>
    </xdr:from>
    <xdr:to>
      <xdr:col>3</xdr:col>
      <xdr:colOff>1369982</xdr:colOff>
      <xdr:row>9</xdr:row>
      <xdr:rowOff>113803</xdr:rowOff>
    </xdr:to>
    <xdr:cxnSp>
      <xdr:nvCxnSpPr>
        <xdr:cNvPr id="20" name="line"/>
        <xdr:cNvCxnSpPr/>
      </xdr:nvCxnSpPr>
      <xdr:spPr>
        <a:xfrm>
          <a:off x="3484880" y="1951990"/>
          <a:ext cx="25654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866237</xdr:colOff>
      <xdr:row>12</xdr:row>
      <xdr:rowOff>76125</xdr:rowOff>
    </xdr:from>
    <xdr:to>
      <xdr:col>3</xdr:col>
      <xdr:colOff>0</xdr:colOff>
      <xdr:row>12</xdr:row>
      <xdr:rowOff>76125</xdr:rowOff>
    </xdr:to>
    <xdr:cxnSp>
      <xdr:nvCxnSpPr>
        <xdr:cNvPr id="21" name="line"/>
        <xdr:cNvCxnSpPr/>
      </xdr:nvCxnSpPr>
      <xdr:spPr>
        <a:xfrm>
          <a:off x="2009140" y="2513965"/>
          <a:ext cx="36258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884474</xdr:colOff>
      <xdr:row>19</xdr:row>
      <xdr:rowOff>113803</xdr:rowOff>
    </xdr:from>
    <xdr:to>
      <xdr:col>3</xdr:col>
      <xdr:colOff>8541</xdr:colOff>
      <xdr:row>19</xdr:row>
      <xdr:rowOff>113803</xdr:rowOff>
    </xdr:to>
    <xdr:cxnSp>
      <xdr:nvCxnSpPr>
        <xdr:cNvPr id="22" name="line"/>
        <xdr:cNvCxnSpPr/>
      </xdr:nvCxnSpPr>
      <xdr:spPr>
        <a:xfrm>
          <a:off x="2026920" y="3952240"/>
          <a:ext cx="35306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38</xdr:row>
      <xdr:rowOff>113803</xdr:rowOff>
    </xdr:from>
    <xdr:to>
      <xdr:col>2</xdr:col>
      <xdr:colOff>1180818</xdr:colOff>
      <xdr:row>38</xdr:row>
      <xdr:rowOff>113803</xdr:rowOff>
    </xdr:to>
    <xdr:cxnSp>
      <xdr:nvCxnSpPr>
        <xdr:cNvPr id="23" name="line"/>
        <xdr:cNvCxnSpPr/>
      </xdr:nvCxnSpPr>
      <xdr:spPr>
        <a:xfrm>
          <a:off x="1999615" y="7752715"/>
          <a:ext cx="3238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161019</xdr:colOff>
      <xdr:row>5</xdr:row>
      <xdr:rowOff>113803</xdr:rowOff>
    </xdr:from>
    <xdr:to>
      <xdr:col>7</xdr:col>
      <xdr:colOff>922855</xdr:colOff>
      <xdr:row>5</xdr:row>
      <xdr:rowOff>113803</xdr:rowOff>
    </xdr:to>
    <xdr:cxnSp>
      <xdr:nvCxnSpPr>
        <xdr:cNvPr id="24" name="line"/>
        <xdr:cNvCxnSpPr/>
      </xdr:nvCxnSpPr>
      <xdr:spPr>
        <a:xfrm>
          <a:off x="6228080" y="1151890"/>
          <a:ext cx="76200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522711</xdr:colOff>
      <xdr:row>5</xdr:row>
      <xdr:rowOff>113803</xdr:rowOff>
    </xdr:from>
    <xdr:to>
      <xdr:col>7</xdr:col>
      <xdr:colOff>551550</xdr:colOff>
      <xdr:row>19</xdr:row>
      <xdr:rowOff>113803</xdr:rowOff>
    </xdr:to>
    <xdr:cxnSp>
      <xdr:nvCxnSpPr>
        <xdr:cNvPr id="25" name="line"/>
        <xdr:cNvCxnSpPr/>
      </xdr:nvCxnSpPr>
      <xdr:spPr>
        <a:xfrm>
          <a:off x="6590030" y="1151890"/>
          <a:ext cx="28575" cy="28003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532324</xdr:colOff>
      <xdr:row>8</xdr:row>
      <xdr:rowOff>76125</xdr:rowOff>
    </xdr:from>
    <xdr:to>
      <xdr:col>7</xdr:col>
      <xdr:colOff>951694</xdr:colOff>
      <xdr:row>8</xdr:row>
      <xdr:rowOff>76125</xdr:rowOff>
    </xdr:to>
    <xdr:cxnSp>
      <xdr:nvCxnSpPr>
        <xdr:cNvPr id="26" name="line"/>
        <xdr:cNvCxnSpPr/>
      </xdr:nvCxnSpPr>
      <xdr:spPr>
        <a:xfrm>
          <a:off x="6599555" y="1713865"/>
          <a:ext cx="41910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522711</xdr:colOff>
      <xdr:row>9</xdr:row>
      <xdr:rowOff>76125</xdr:rowOff>
    </xdr:from>
    <xdr:to>
      <xdr:col>7</xdr:col>
      <xdr:colOff>961307</xdr:colOff>
      <xdr:row>9</xdr:row>
      <xdr:rowOff>76125</xdr:rowOff>
    </xdr:to>
    <xdr:cxnSp>
      <xdr:nvCxnSpPr>
        <xdr:cNvPr id="27" name="line"/>
        <xdr:cNvCxnSpPr/>
      </xdr:nvCxnSpPr>
      <xdr:spPr>
        <a:xfrm>
          <a:off x="6590030" y="1913890"/>
          <a:ext cx="4381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532324</xdr:colOff>
      <xdr:row>10</xdr:row>
      <xdr:rowOff>101500</xdr:rowOff>
    </xdr:from>
    <xdr:to>
      <xdr:col>7</xdr:col>
      <xdr:colOff>961307</xdr:colOff>
      <xdr:row>10</xdr:row>
      <xdr:rowOff>101500</xdr:rowOff>
    </xdr:to>
    <xdr:cxnSp>
      <xdr:nvCxnSpPr>
        <xdr:cNvPr id="28" name="line"/>
        <xdr:cNvCxnSpPr/>
      </xdr:nvCxnSpPr>
      <xdr:spPr>
        <a:xfrm>
          <a:off x="6599555" y="2139315"/>
          <a:ext cx="4286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522711</xdr:colOff>
      <xdr:row>12</xdr:row>
      <xdr:rowOff>113803</xdr:rowOff>
    </xdr:from>
    <xdr:to>
      <xdr:col>7</xdr:col>
      <xdr:colOff>913242</xdr:colOff>
      <xdr:row>12</xdr:row>
      <xdr:rowOff>113803</xdr:rowOff>
    </xdr:to>
    <xdr:cxnSp>
      <xdr:nvCxnSpPr>
        <xdr:cNvPr id="29" name="line"/>
        <xdr:cNvCxnSpPr/>
      </xdr:nvCxnSpPr>
      <xdr:spPr>
        <a:xfrm>
          <a:off x="6590030" y="2552065"/>
          <a:ext cx="3905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551550</xdr:colOff>
      <xdr:row>16</xdr:row>
      <xdr:rowOff>88428</xdr:rowOff>
    </xdr:from>
    <xdr:to>
      <xdr:col>7</xdr:col>
      <xdr:colOff>961307</xdr:colOff>
      <xdr:row>16</xdr:row>
      <xdr:rowOff>88428</xdr:rowOff>
    </xdr:to>
    <xdr:cxnSp>
      <xdr:nvCxnSpPr>
        <xdr:cNvPr id="30" name="line"/>
        <xdr:cNvCxnSpPr/>
      </xdr:nvCxnSpPr>
      <xdr:spPr>
        <a:xfrm>
          <a:off x="6618605" y="3326765"/>
          <a:ext cx="40957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561163</xdr:colOff>
      <xdr:row>14</xdr:row>
      <xdr:rowOff>88428</xdr:rowOff>
    </xdr:from>
    <xdr:to>
      <xdr:col>7</xdr:col>
      <xdr:colOff>951694</xdr:colOff>
      <xdr:row>14</xdr:row>
      <xdr:rowOff>88428</xdr:rowOff>
    </xdr:to>
    <xdr:cxnSp>
      <xdr:nvCxnSpPr>
        <xdr:cNvPr id="31" name="line"/>
        <xdr:cNvCxnSpPr/>
      </xdr:nvCxnSpPr>
      <xdr:spPr>
        <a:xfrm>
          <a:off x="6628130" y="2926715"/>
          <a:ext cx="3905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532324</xdr:colOff>
      <xdr:row>13</xdr:row>
      <xdr:rowOff>101500</xdr:rowOff>
    </xdr:from>
    <xdr:to>
      <xdr:col>7</xdr:col>
      <xdr:colOff>932468</xdr:colOff>
      <xdr:row>13</xdr:row>
      <xdr:rowOff>101500</xdr:rowOff>
    </xdr:to>
    <xdr:cxnSp>
      <xdr:nvCxnSpPr>
        <xdr:cNvPr id="32" name="line"/>
        <xdr:cNvCxnSpPr/>
      </xdr:nvCxnSpPr>
      <xdr:spPr>
        <a:xfrm>
          <a:off x="6599555" y="2739390"/>
          <a:ext cx="4000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561163</xdr:colOff>
      <xdr:row>15</xdr:row>
      <xdr:rowOff>113803</xdr:rowOff>
    </xdr:from>
    <xdr:to>
      <xdr:col>7</xdr:col>
      <xdr:colOff>942081</xdr:colOff>
      <xdr:row>15</xdr:row>
      <xdr:rowOff>113803</xdr:rowOff>
    </xdr:to>
    <xdr:cxnSp>
      <xdr:nvCxnSpPr>
        <xdr:cNvPr id="33" name="line"/>
        <xdr:cNvCxnSpPr/>
      </xdr:nvCxnSpPr>
      <xdr:spPr>
        <a:xfrm>
          <a:off x="6628130" y="3152140"/>
          <a:ext cx="38100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522711</xdr:colOff>
      <xdr:row>6</xdr:row>
      <xdr:rowOff>101500</xdr:rowOff>
    </xdr:from>
    <xdr:to>
      <xdr:col>7</xdr:col>
      <xdr:colOff>885604</xdr:colOff>
      <xdr:row>6</xdr:row>
      <xdr:rowOff>101500</xdr:rowOff>
    </xdr:to>
    <xdr:cxnSp>
      <xdr:nvCxnSpPr>
        <xdr:cNvPr id="34" name="line"/>
        <xdr:cNvCxnSpPr/>
      </xdr:nvCxnSpPr>
      <xdr:spPr>
        <a:xfrm>
          <a:off x="6590030" y="1339215"/>
          <a:ext cx="36258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561163</xdr:colOff>
      <xdr:row>18</xdr:row>
      <xdr:rowOff>126875</xdr:rowOff>
    </xdr:from>
    <xdr:to>
      <xdr:col>7</xdr:col>
      <xdr:colOff>932468</xdr:colOff>
      <xdr:row>18</xdr:row>
      <xdr:rowOff>126875</xdr:rowOff>
    </xdr:to>
    <xdr:cxnSp>
      <xdr:nvCxnSpPr>
        <xdr:cNvPr id="35" name="line"/>
        <xdr:cNvCxnSpPr/>
      </xdr:nvCxnSpPr>
      <xdr:spPr>
        <a:xfrm>
          <a:off x="6628130" y="3764915"/>
          <a:ext cx="37147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570776</xdr:colOff>
      <xdr:row>19</xdr:row>
      <xdr:rowOff>113803</xdr:rowOff>
    </xdr:from>
    <xdr:to>
      <xdr:col>7</xdr:col>
      <xdr:colOff>951694</xdr:colOff>
      <xdr:row>19</xdr:row>
      <xdr:rowOff>113803</xdr:rowOff>
    </xdr:to>
    <xdr:cxnSp>
      <xdr:nvCxnSpPr>
        <xdr:cNvPr id="36" name="line"/>
        <xdr:cNvCxnSpPr/>
      </xdr:nvCxnSpPr>
      <xdr:spPr>
        <a:xfrm>
          <a:off x="6637655" y="3952240"/>
          <a:ext cx="38100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6</xdr:col>
      <xdr:colOff>470015</xdr:colOff>
      <xdr:row>22</xdr:row>
      <xdr:rowOff>101500</xdr:rowOff>
    </xdr:from>
    <xdr:to>
      <xdr:col>6</xdr:col>
      <xdr:colOff>470015</xdr:colOff>
      <xdr:row>22</xdr:row>
      <xdr:rowOff>101500</xdr:rowOff>
    </xdr:to>
    <xdr:cxnSp>
      <xdr:nvCxnSpPr>
        <xdr:cNvPr id="37" name="line"/>
        <xdr:cNvCxnSpPr/>
      </xdr:nvCxnSpPr>
      <xdr:spPr>
        <a:xfrm>
          <a:off x="6067425" y="453961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522711</xdr:colOff>
      <xdr:row>22</xdr:row>
      <xdr:rowOff>88428</xdr:rowOff>
    </xdr:from>
    <xdr:to>
      <xdr:col>7</xdr:col>
      <xdr:colOff>532324</xdr:colOff>
      <xdr:row>30</xdr:row>
      <xdr:rowOff>113803</xdr:rowOff>
    </xdr:to>
    <xdr:cxnSp>
      <xdr:nvCxnSpPr>
        <xdr:cNvPr id="38" name="line"/>
        <xdr:cNvCxnSpPr/>
      </xdr:nvCxnSpPr>
      <xdr:spPr>
        <a:xfrm>
          <a:off x="6590030" y="4526915"/>
          <a:ext cx="9525" cy="162560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522711</xdr:colOff>
      <xdr:row>23</xdr:row>
      <xdr:rowOff>76125</xdr:rowOff>
    </xdr:from>
    <xdr:to>
      <xdr:col>7</xdr:col>
      <xdr:colOff>942081</xdr:colOff>
      <xdr:row>23</xdr:row>
      <xdr:rowOff>76125</xdr:rowOff>
    </xdr:to>
    <xdr:cxnSp>
      <xdr:nvCxnSpPr>
        <xdr:cNvPr id="39" name="line"/>
        <xdr:cNvCxnSpPr/>
      </xdr:nvCxnSpPr>
      <xdr:spPr>
        <a:xfrm>
          <a:off x="6590030" y="4714240"/>
          <a:ext cx="41910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514299</xdr:colOff>
      <xdr:row>25</xdr:row>
      <xdr:rowOff>76125</xdr:rowOff>
    </xdr:from>
    <xdr:to>
      <xdr:col>7</xdr:col>
      <xdr:colOff>951694</xdr:colOff>
      <xdr:row>25</xdr:row>
      <xdr:rowOff>76125</xdr:rowOff>
    </xdr:to>
    <xdr:cxnSp>
      <xdr:nvCxnSpPr>
        <xdr:cNvPr id="40" name="line"/>
        <xdr:cNvCxnSpPr/>
      </xdr:nvCxnSpPr>
      <xdr:spPr>
        <a:xfrm>
          <a:off x="6581140" y="5114290"/>
          <a:ext cx="4375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541937</xdr:colOff>
      <xdr:row>30</xdr:row>
      <xdr:rowOff>113803</xdr:rowOff>
    </xdr:from>
    <xdr:to>
      <xdr:col>7</xdr:col>
      <xdr:colOff>932468</xdr:colOff>
      <xdr:row>30</xdr:row>
      <xdr:rowOff>113803</xdr:rowOff>
    </xdr:to>
    <xdr:cxnSp>
      <xdr:nvCxnSpPr>
        <xdr:cNvPr id="41" name="line"/>
        <xdr:cNvCxnSpPr/>
      </xdr:nvCxnSpPr>
      <xdr:spPr>
        <a:xfrm>
          <a:off x="6609080" y="6152515"/>
          <a:ext cx="3905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551550</xdr:colOff>
      <xdr:row>29</xdr:row>
      <xdr:rowOff>139179</xdr:rowOff>
    </xdr:from>
    <xdr:to>
      <xdr:col>7</xdr:col>
      <xdr:colOff>942081</xdr:colOff>
      <xdr:row>29</xdr:row>
      <xdr:rowOff>139179</xdr:rowOff>
    </xdr:to>
    <xdr:cxnSp>
      <xdr:nvCxnSpPr>
        <xdr:cNvPr id="42" name="line"/>
        <xdr:cNvCxnSpPr/>
      </xdr:nvCxnSpPr>
      <xdr:spPr>
        <a:xfrm>
          <a:off x="6618605" y="5977890"/>
          <a:ext cx="3905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514299</xdr:colOff>
      <xdr:row>26</xdr:row>
      <xdr:rowOff>76125</xdr:rowOff>
    </xdr:from>
    <xdr:to>
      <xdr:col>7</xdr:col>
      <xdr:colOff>951694</xdr:colOff>
      <xdr:row>26</xdr:row>
      <xdr:rowOff>76125</xdr:rowOff>
    </xdr:to>
    <xdr:cxnSp>
      <xdr:nvCxnSpPr>
        <xdr:cNvPr id="43" name="line"/>
        <xdr:cNvCxnSpPr/>
      </xdr:nvCxnSpPr>
      <xdr:spPr>
        <a:xfrm>
          <a:off x="6581140" y="5314315"/>
          <a:ext cx="4375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1465641</xdr:colOff>
      <xdr:row>10</xdr:row>
      <xdr:rowOff>113803</xdr:rowOff>
    </xdr:from>
    <xdr:to>
      <xdr:col>3</xdr:col>
      <xdr:colOff>1465641</xdr:colOff>
      <xdr:row>10</xdr:row>
      <xdr:rowOff>113803</xdr:rowOff>
    </xdr:to>
    <xdr:cxnSp>
      <xdr:nvCxnSpPr>
        <xdr:cNvPr id="44" name="line"/>
        <xdr:cNvCxnSpPr/>
      </xdr:nvCxnSpPr>
      <xdr:spPr>
        <a:xfrm flipV="1">
          <a:off x="3752850" y="2152015"/>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1018091</xdr:colOff>
      <xdr:row>43</xdr:row>
      <xdr:rowOff>126875</xdr:rowOff>
    </xdr:from>
    <xdr:to>
      <xdr:col>4</xdr:col>
      <xdr:colOff>27637</xdr:colOff>
      <xdr:row>43</xdr:row>
      <xdr:rowOff>126875</xdr:rowOff>
    </xdr:to>
    <xdr:cxnSp>
      <xdr:nvCxnSpPr>
        <xdr:cNvPr id="45" name="line"/>
        <xdr:cNvCxnSpPr/>
      </xdr:nvCxnSpPr>
      <xdr:spPr>
        <a:xfrm>
          <a:off x="3389630" y="8708390"/>
          <a:ext cx="3905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1190620</xdr:colOff>
      <xdr:row>44</xdr:row>
      <xdr:rowOff>101500</xdr:rowOff>
    </xdr:from>
    <xdr:to>
      <xdr:col>4</xdr:col>
      <xdr:colOff>17883</xdr:colOff>
      <xdr:row>44</xdr:row>
      <xdr:rowOff>101500</xdr:rowOff>
    </xdr:to>
    <xdr:cxnSp>
      <xdr:nvCxnSpPr>
        <xdr:cNvPr id="46" name="line"/>
        <xdr:cNvCxnSpPr/>
      </xdr:nvCxnSpPr>
      <xdr:spPr>
        <a:xfrm flipV="1">
          <a:off x="3561715" y="8883015"/>
          <a:ext cx="2089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1180371</xdr:colOff>
      <xdr:row>45</xdr:row>
      <xdr:rowOff>113803</xdr:rowOff>
    </xdr:from>
    <xdr:to>
      <xdr:col>4</xdr:col>
      <xdr:colOff>8128</xdr:colOff>
      <xdr:row>45</xdr:row>
      <xdr:rowOff>113803</xdr:rowOff>
    </xdr:to>
    <xdr:cxnSp>
      <xdr:nvCxnSpPr>
        <xdr:cNvPr id="47" name="line"/>
        <xdr:cNvCxnSpPr/>
      </xdr:nvCxnSpPr>
      <xdr:spPr>
        <a:xfrm flipV="1">
          <a:off x="3551555" y="9095740"/>
          <a:ext cx="2089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1180371</xdr:colOff>
      <xdr:row>43</xdr:row>
      <xdr:rowOff>139179</xdr:rowOff>
    </xdr:from>
    <xdr:to>
      <xdr:col>3</xdr:col>
      <xdr:colOff>1180371</xdr:colOff>
      <xdr:row>45</xdr:row>
      <xdr:rowOff>113803</xdr:rowOff>
    </xdr:to>
    <xdr:cxnSp>
      <xdr:nvCxnSpPr>
        <xdr:cNvPr id="48" name="line"/>
        <xdr:cNvCxnSpPr/>
      </xdr:nvCxnSpPr>
      <xdr:spPr>
        <a:xfrm>
          <a:off x="3551555" y="8721090"/>
          <a:ext cx="0" cy="3746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1132541</xdr:colOff>
      <xdr:row>48</xdr:row>
      <xdr:rowOff>126875</xdr:rowOff>
    </xdr:from>
    <xdr:to>
      <xdr:col>3</xdr:col>
      <xdr:colOff>1151331</xdr:colOff>
      <xdr:row>55</xdr:row>
      <xdr:rowOff>101500</xdr:rowOff>
    </xdr:to>
    <xdr:cxnSp>
      <xdr:nvCxnSpPr>
        <xdr:cNvPr id="49" name="line"/>
        <xdr:cNvCxnSpPr/>
      </xdr:nvCxnSpPr>
      <xdr:spPr>
        <a:xfrm>
          <a:off x="3503930" y="9708515"/>
          <a:ext cx="19050" cy="1374775"/>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846481</xdr:colOff>
      <xdr:row>8</xdr:row>
      <xdr:rowOff>126875</xdr:rowOff>
    </xdr:from>
    <xdr:to>
      <xdr:col>2</xdr:col>
      <xdr:colOff>1104832</xdr:colOff>
      <xdr:row>8</xdr:row>
      <xdr:rowOff>126875</xdr:rowOff>
    </xdr:to>
    <xdr:cxnSp>
      <xdr:nvCxnSpPr>
        <xdr:cNvPr id="50" name="line"/>
        <xdr:cNvCxnSpPr/>
      </xdr:nvCxnSpPr>
      <xdr:spPr>
        <a:xfrm>
          <a:off x="1989455" y="1764665"/>
          <a:ext cx="25781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13</xdr:row>
      <xdr:rowOff>113803</xdr:rowOff>
    </xdr:from>
    <xdr:to>
      <xdr:col>3</xdr:col>
      <xdr:colOff>0</xdr:colOff>
      <xdr:row>13</xdr:row>
      <xdr:rowOff>113803</xdr:rowOff>
    </xdr:to>
    <xdr:cxnSp>
      <xdr:nvCxnSpPr>
        <xdr:cNvPr id="51" name="line"/>
        <xdr:cNvCxnSpPr/>
      </xdr:nvCxnSpPr>
      <xdr:spPr>
        <a:xfrm>
          <a:off x="1999615" y="2752090"/>
          <a:ext cx="37211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15</xdr:row>
      <xdr:rowOff>113803</xdr:rowOff>
    </xdr:from>
    <xdr:to>
      <xdr:col>3</xdr:col>
      <xdr:colOff>0</xdr:colOff>
      <xdr:row>15</xdr:row>
      <xdr:rowOff>113803</xdr:rowOff>
    </xdr:to>
    <xdr:cxnSp>
      <xdr:nvCxnSpPr>
        <xdr:cNvPr id="52" name="line"/>
        <xdr:cNvCxnSpPr/>
      </xdr:nvCxnSpPr>
      <xdr:spPr>
        <a:xfrm>
          <a:off x="1999615" y="3152140"/>
          <a:ext cx="37211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866237</xdr:colOff>
      <xdr:row>16</xdr:row>
      <xdr:rowOff>88428</xdr:rowOff>
    </xdr:from>
    <xdr:to>
      <xdr:col>3</xdr:col>
      <xdr:colOff>8541</xdr:colOff>
      <xdr:row>16</xdr:row>
      <xdr:rowOff>88428</xdr:rowOff>
    </xdr:to>
    <xdr:cxnSp>
      <xdr:nvCxnSpPr>
        <xdr:cNvPr id="53" name="line"/>
        <xdr:cNvCxnSpPr/>
      </xdr:nvCxnSpPr>
      <xdr:spPr>
        <a:xfrm>
          <a:off x="2009140" y="3326765"/>
          <a:ext cx="37084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866237</xdr:colOff>
      <xdr:row>17</xdr:row>
      <xdr:rowOff>113803</xdr:rowOff>
    </xdr:from>
    <xdr:to>
      <xdr:col>3</xdr:col>
      <xdr:colOff>8541</xdr:colOff>
      <xdr:row>17</xdr:row>
      <xdr:rowOff>113803</xdr:rowOff>
    </xdr:to>
    <xdr:cxnSp>
      <xdr:nvCxnSpPr>
        <xdr:cNvPr id="54" name="line"/>
        <xdr:cNvCxnSpPr/>
      </xdr:nvCxnSpPr>
      <xdr:spPr>
        <a:xfrm>
          <a:off x="2009140" y="3552190"/>
          <a:ext cx="37084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875355</xdr:colOff>
      <xdr:row>18</xdr:row>
      <xdr:rowOff>101500</xdr:rowOff>
    </xdr:from>
    <xdr:to>
      <xdr:col>3</xdr:col>
      <xdr:colOff>18790</xdr:colOff>
      <xdr:row>18</xdr:row>
      <xdr:rowOff>101500</xdr:rowOff>
    </xdr:to>
    <xdr:cxnSp>
      <xdr:nvCxnSpPr>
        <xdr:cNvPr id="55" name="line"/>
        <xdr:cNvCxnSpPr/>
      </xdr:nvCxnSpPr>
      <xdr:spPr>
        <a:xfrm>
          <a:off x="2018030" y="3739515"/>
          <a:ext cx="37211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866237</xdr:colOff>
      <xdr:row>37</xdr:row>
      <xdr:rowOff>88428</xdr:rowOff>
    </xdr:from>
    <xdr:to>
      <xdr:col>2</xdr:col>
      <xdr:colOff>1189936</xdr:colOff>
      <xdr:row>37</xdr:row>
      <xdr:rowOff>88428</xdr:rowOff>
    </xdr:to>
    <xdr:cxnSp>
      <xdr:nvCxnSpPr>
        <xdr:cNvPr id="56" name="line"/>
        <xdr:cNvCxnSpPr/>
      </xdr:nvCxnSpPr>
      <xdr:spPr>
        <a:xfrm>
          <a:off x="2009140" y="7527290"/>
          <a:ext cx="3232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46</xdr:row>
      <xdr:rowOff>113803</xdr:rowOff>
    </xdr:from>
    <xdr:to>
      <xdr:col>2</xdr:col>
      <xdr:colOff>1180818</xdr:colOff>
      <xdr:row>46</xdr:row>
      <xdr:rowOff>113803</xdr:rowOff>
    </xdr:to>
    <xdr:cxnSp>
      <xdr:nvCxnSpPr>
        <xdr:cNvPr id="57" name="line"/>
        <xdr:cNvCxnSpPr/>
      </xdr:nvCxnSpPr>
      <xdr:spPr>
        <a:xfrm>
          <a:off x="1999615" y="9295765"/>
          <a:ext cx="3238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41</xdr:row>
      <xdr:rowOff>101091</xdr:rowOff>
    </xdr:from>
    <xdr:to>
      <xdr:col>2</xdr:col>
      <xdr:colOff>1180818</xdr:colOff>
      <xdr:row>41</xdr:row>
      <xdr:rowOff>101091</xdr:rowOff>
    </xdr:to>
    <xdr:cxnSp>
      <xdr:nvCxnSpPr>
        <xdr:cNvPr id="58" name="line"/>
        <xdr:cNvCxnSpPr/>
      </xdr:nvCxnSpPr>
      <xdr:spPr>
        <a:xfrm>
          <a:off x="1999615" y="8301990"/>
          <a:ext cx="3238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42</xdr:row>
      <xdr:rowOff>88428</xdr:rowOff>
    </xdr:from>
    <xdr:to>
      <xdr:col>2</xdr:col>
      <xdr:colOff>1180818</xdr:colOff>
      <xdr:row>42</xdr:row>
      <xdr:rowOff>88428</xdr:rowOff>
    </xdr:to>
    <xdr:cxnSp>
      <xdr:nvCxnSpPr>
        <xdr:cNvPr id="59" name="line"/>
        <xdr:cNvCxnSpPr/>
      </xdr:nvCxnSpPr>
      <xdr:spPr>
        <a:xfrm>
          <a:off x="1999615" y="8470265"/>
          <a:ext cx="3238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846481</xdr:colOff>
      <xdr:row>47</xdr:row>
      <xdr:rowOff>88428</xdr:rowOff>
    </xdr:from>
    <xdr:to>
      <xdr:col>2</xdr:col>
      <xdr:colOff>1170180</xdr:colOff>
      <xdr:row>47</xdr:row>
      <xdr:rowOff>88428</xdr:rowOff>
    </xdr:to>
    <xdr:cxnSp>
      <xdr:nvCxnSpPr>
        <xdr:cNvPr id="60" name="line"/>
        <xdr:cNvCxnSpPr/>
      </xdr:nvCxnSpPr>
      <xdr:spPr>
        <a:xfrm>
          <a:off x="1989455" y="9470390"/>
          <a:ext cx="3232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1142790</xdr:colOff>
      <xdr:row>49</xdr:row>
      <xdr:rowOff>113803</xdr:rowOff>
    </xdr:from>
    <xdr:to>
      <xdr:col>3</xdr:col>
      <xdr:colOff>1351191</xdr:colOff>
      <xdr:row>49</xdr:row>
      <xdr:rowOff>113803</xdr:rowOff>
    </xdr:to>
    <xdr:cxnSp>
      <xdr:nvCxnSpPr>
        <xdr:cNvPr id="61" name="line"/>
        <xdr:cNvCxnSpPr/>
      </xdr:nvCxnSpPr>
      <xdr:spPr>
        <a:xfrm flipV="1">
          <a:off x="3514090" y="9895840"/>
          <a:ext cx="20828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1132541</xdr:colOff>
      <xdr:row>50</xdr:row>
      <xdr:rowOff>113803</xdr:rowOff>
    </xdr:from>
    <xdr:to>
      <xdr:col>3</xdr:col>
      <xdr:colOff>1342650</xdr:colOff>
      <xdr:row>50</xdr:row>
      <xdr:rowOff>113803</xdr:rowOff>
    </xdr:to>
    <xdr:cxnSp>
      <xdr:nvCxnSpPr>
        <xdr:cNvPr id="62" name="line"/>
        <xdr:cNvCxnSpPr/>
      </xdr:nvCxnSpPr>
      <xdr:spPr>
        <a:xfrm flipV="1">
          <a:off x="3503930" y="10095865"/>
          <a:ext cx="21018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1142790</xdr:colOff>
      <xdr:row>51</xdr:row>
      <xdr:rowOff>101500</xdr:rowOff>
    </xdr:from>
    <xdr:to>
      <xdr:col>3</xdr:col>
      <xdr:colOff>1351191</xdr:colOff>
      <xdr:row>51</xdr:row>
      <xdr:rowOff>101500</xdr:rowOff>
    </xdr:to>
    <xdr:cxnSp>
      <xdr:nvCxnSpPr>
        <xdr:cNvPr id="63" name="line"/>
        <xdr:cNvCxnSpPr/>
      </xdr:nvCxnSpPr>
      <xdr:spPr>
        <a:xfrm flipV="1">
          <a:off x="3514090" y="10283190"/>
          <a:ext cx="20828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1142790</xdr:colOff>
      <xdr:row>52</xdr:row>
      <xdr:rowOff>101500</xdr:rowOff>
    </xdr:from>
    <xdr:to>
      <xdr:col>3</xdr:col>
      <xdr:colOff>1351191</xdr:colOff>
      <xdr:row>52</xdr:row>
      <xdr:rowOff>101500</xdr:rowOff>
    </xdr:to>
    <xdr:cxnSp>
      <xdr:nvCxnSpPr>
        <xdr:cNvPr id="64" name="line"/>
        <xdr:cNvCxnSpPr/>
      </xdr:nvCxnSpPr>
      <xdr:spPr>
        <a:xfrm flipV="1">
          <a:off x="3514090" y="10483215"/>
          <a:ext cx="20828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1142790</xdr:colOff>
      <xdr:row>53</xdr:row>
      <xdr:rowOff>101500</xdr:rowOff>
    </xdr:from>
    <xdr:to>
      <xdr:col>3</xdr:col>
      <xdr:colOff>1351191</xdr:colOff>
      <xdr:row>53</xdr:row>
      <xdr:rowOff>101500</xdr:rowOff>
    </xdr:to>
    <xdr:cxnSp>
      <xdr:nvCxnSpPr>
        <xdr:cNvPr id="65" name="line"/>
        <xdr:cNvCxnSpPr/>
      </xdr:nvCxnSpPr>
      <xdr:spPr>
        <a:xfrm flipV="1">
          <a:off x="3514090" y="10683240"/>
          <a:ext cx="20828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1142790</xdr:colOff>
      <xdr:row>54</xdr:row>
      <xdr:rowOff>152251</xdr:rowOff>
    </xdr:from>
    <xdr:to>
      <xdr:col>3</xdr:col>
      <xdr:colOff>1351191</xdr:colOff>
      <xdr:row>54</xdr:row>
      <xdr:rowOff>152251</xdr:rowOff>
    </xdr:to>
    <xdr:cxnSp>
      <xdr:nvCxnSpPr>
        <xdr:cNvPr id="66" name="line"/>
        <xdr:cNvCxnSpPr/>
      </xdr:nvCxnSpPr>
      <xdr:spPr>
        <a:xfrm flipV="1">
          <a:off x="3514090" y="10934065"/>
          <a:ext cx="20828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1122292</xdr:colOff>
      <xdr:row>56</xdr:row>
      <xdr:rowOff>113803</xdr:rowOff>
    </xdr:from>
    <xdr:to>
      <xdr:col>3</xdr:col>
      <xdr:colOff>1132541</xdr:colOff>
      <xdr:row>58</xdr:row>
      <xdr:rowOff>113803</xdr:rowOff>
    </xdr:to>
    <xdr:cxnSp>
      <xdr:nvCxnSpPr>
        <xdr:cNvPr id="67" name="line"/>
        <xdr:cNvCxnSpPr/>
      </xdr:nvCxnSpPr>
      <xdr:spPr>
        <a:xfrm flipH="1">
          <a:off x="3493770" y="11296015"/>
          <a:ext cx="10160" cy="4000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884474</xdr:colOff>
      <xdr:row>60</xdr:row>
      <xdr:rowOff>76125</xdr:rowOff>
    </xdr:from>
    <xdr:to>
      <xdr:col>3</xdr:col>
      <xdr:colOff>8541</xdr:colOff>
      <xdr:row>60</xdr:row>
      <xdr:rowOff>76125</xdr:rowOff>
    </xdr:to>
    <xdr:cxnSp>
      <xdr:nvCxnSpPr>
        <xdr:cNvPr id="68" name="line"/>
        <xdr:cNvCxnSpPr/>
      </xdr:nvCxnSpPr>
      <xdr:spPr>
        <a:xfrm>
          <a:off x="2026920" y="12058015"/>
          <a:ext cx="35306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514170</xdr:colOff>
      <xdr:row>62</xdr:row>
      <xdr:rowOff>113803</xdr:rowOff>
    </xdr:from>
    <xdr:to>
      <xdr:col>4</xdr:col>
      <xdr:colOff>27637</xdr:colOff>
      <xdr:row>62</xdr:row>
      <xdr:rowOff>113803</xdr:rowOff>
    </xdr:to>
    <xdr:cxnSp>
      <xdr:nvCxnSpPr>
        <xdr:cNvPr id="69" name="line"/>
        <xdr:cNvCxnSpPr/>
      </xdr:nvCxnSpPr>
      <xdr:spPr>
        <a:xfrm>
          <a:off x="2885440" y="12496165"/>
          <a:ext cx="8947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1170121</xdr:colOff>
      <xdr:row>63</xdr:row>
      <xdr:rowOff>113803</xdr:rowOff>
    </xdr:from>
    <xdr:to>
      <xdr:col>4</xdr:col>
      <xdr:colOff>0</xdr:colOff>
      <xdr:row>63</xdr:row>
      <xdr:rowOff>113803</xdr:rowOff>
    </xdr:to>
    <xdr:cxnSp>
      <xdr:nvCxnSpPr>
        <xdr:cNvPr id="70" name="line"/>
        <xdr:cNvCxnSpPr/>
      </xdr:nvCxnSpPr>
      <xdr:spPr>
        <a:xfrm flipV="1">
          <a:off x="3541395" y="12696190"/>
          <a:ext cx="21145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884474</xdr:colOff>
      <xdr:row>62</xdr:row>
      <xdr:rowOff>113803</xdr:rowOff>
    </xdr:from>
    <xdr:to>
      <xdr:col>2</xdr:col>
      <xdr:colOff>884474</xdr:colOff>
      <xdr:row>65</xdr:row>
      <xdr:rowOff>76125</xdr:rowOff>
    </xdr:to>
    <xdr:cxnSp>
      <xdr:nvCxnSpPr>
        <xdr:cNvPr id="71" name="line"/>
        <xdr:cNvCxnSpPr/>
      </xdr:nvCxnSpPr>
      <xdr:spPr>
        <a:xfrm flipH="1">
          <a:off x="2026920" y="12496165"/>
          <a:ext cx="0" cy="561975"/>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895112</xdr:colOff>
      <xdr:row>65</xdr:row>
      <xdr:rowOff>76125</xdr:rowOff>
    </xdr:from>
    <xdr:to>
      <xdr:col>3</xdr:col>
      <xdr:colOff>18790</xdr:colOff>
      <xdr:row>65</xdr:row>
      <xdr:rowOff>76125</xdr:rowOff>
    </xdr:to>
    <xdr:cxnSp>
      <xdr:nvCxnSpPr>
        <xdr:cNvPr id="72" name="line"/>
        <xdr:cNvCxnSpPr/>
      </xdr:nvCxnSpPr>
      <xdr:spPr>
        <a:xfrm>
          <a:off x="2037715" y="13058140"/>
          <a:ext cx="3524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895112</xdr:colOff>
      <xdr:row>64</xdr:row>
      <xdr:rowOff>101500</xdr:rowOff>
    </xdr:from>
    <xdr:to>
      <xdr:col>3</xdr:col>
      <xdr:colOff>18790</xdr:colOff>
      <xdr:row>64</xdr:row>
      <xdr:rowOff>101500</xdr:rowOff>
    </xdr:to>
    <xdr:cxnSp>
      <xdr:nvCxnSpPr>
        <xdr:cNvPr id="73" name="line"/>
        <xdr:cNvCxnSpPr/>
      </xdr:nvCxnSpPr>
      <xdr:spPr>
        <a:xfrm>
          <a:off x="2037715" y="12883515"/>
          <a:ext cx="3524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884474</xdr:colOff>
      <xdr:row>66</xdr:row>
      <xdr:rowOff>113803</xdr:rowOff>
    </xdr:from>
    <xdr:to>
      <xdr:col>2</xdr:col>
      <xdr:colOff>884474</xdr:colOff>
      <xdr:row>68</xdr:row>
      <xdr:rowOff>101500</xdr:rowOff>
    </xdr:to>
    <xdr:cxnSp>
      <xdr:nvCxnSpPr>
        <xdr:cNvPr id="74" name="line"/>
        <xdr:cNvCxnSpPr/>
      </xdr:nvCxnSpPr>
      <xdr:spPr>
        <a:xfrm flipH="1">
          <a:off x="2026920" y="13296265"/>
          <a:ext cx="0" cy="3873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884474</xdr:colOff>
      <xdr:row>67</xdr:row>
      <xdr:rowOff>113803</xdr:rowOff>
    </xdr:from>
    <xdr:to>
      <xdr:col>3</xdr:col>
      <xdr:colOff>8541</xdr:colOff>
      <xdr:row>67</xdr:row>
      <xdr:rowOff>113803</xdr:rowOff>
    </xdr:to>
    <xdr:cxnSp>
      <xdr:nvCxnSpPr>
        <xdr:cNvPr id="75" name="line"/>
        <xdr:cNvCxnSpPr/>
      </xdr:nvCxnSpPr>
      <xdr:spPr>
        <a:xfrm>
          <a:off x="2026920" y="13496290"/>
          <a:ext cx="35306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895112</xdr:colOff>
      <xdr:row>68</xdr:row>
      <xdr:rowOff>113803</xdr:rowOff>
    </xdr:from>
    <xdr:to>
      <xdr:col>3</xdr:col>
      <xdr:colOff>18790</xdr:colOff>
      <xdr:row>68</xdr:row>
      <xdr:rowOff>113803</xdr:rowOff>
    </xdr:to>
    <xdr:cxnSp>
      <xdr:nvCxnSpPr>
        <xdr:cNvPr id="76" name="line"/>
        <xdr:cNvCxnSpPr/>
      </xdr:nvCxnSpPr>
      <xdr:spPr>
        <a:xfrm>
          <a:off x="2037715" y="13696315"/>
          <a:ext cx="3524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199471</xdr:colOff>
      <xdr:row>22</xdr:row>
      <xdr:rowOff>88428</xdr:rowOff>
    </xdr:from>
    <xdr:to>
      <xdr:col>7</xdr:col>
      <xdr:colOff>961307</xdr:colOff>
      <xdr:row>22</xdr:row>
      <xdr:rowOff>88428</xdr:rowOff>
    </xdr:to>
    <xdr:cxnSp>
      <xdr:nvCxnSpPr>
        <xdr:cNvPr id="77" name="line"/>
        <xdr:cNvCxnSpPr/>
      </xdr:nvCxnSpPr>
      <xdr:spPr>
        <a:xfrm>
          <a:off x="6266815" y="4526915"/>
          <a:ext cx="76136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551550</xdr:colOff>
      <xdr:row>27</xdr:row>
      <xdr:rowOff>139179</xdr:rowOff>
    </xdr:from>
    <xdr:to>
      <xdr:col>7</xdr:col>
      <xdr:colOff>942081</xdr:colOff>
      <xdr:row>27</xdr:row>
      <xdr:rowOff>139179</xdr:rowOff>
    </xdr:to>
    <xdr:cxnSp>
      <xdr:nvCxnSpPr>
        <xdr:cNvPr id="78" name="line"/>
        <xdr:cNvCxnSpPr/>
      </xdr:nvCxnSpPr>
      <xdr:spPr>
        <a:xfrm>
          <a:off x="6618605" y="5577840"/>
          <a:ext cx="3905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1257240</xdr:colOff>
      <xdr:row>21</xdr:row>
      <xdr:rowOff>88428</xdr:rowOff>
    </xdr:from>
    <xdr:to>
      <xdr:col>4</xdr:col>
      <xdr:colOff>8128</xdr:colOff>
      <xdr:row>21</xdr:row>
      <xdr:rowOff>88428</xdr:rowOff>
    </xdr:to>
    <xdr:cxnSp>
      <xdr:nvCxnSpPr>
        <xdr:cNvPr id="79" name="line"/>
        <xdr:cNvCxnSpPr/>
      </xdr:nvCxnSpPr>
      <xdr:spPr>
        <a:xfrm>
          <a:off x="3628390" y="4326890"/>
          <a:ext cx="13208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1265781</xdr:colOff>
      <xdr:row>22</xdr:row>
      <xdr:rowOff>101500</xdr:rowOff>
    </xdr:from>
    <xdr:to>
      <xdr:col>4</xdr:col>
      <xdr:colOff>17883</xdr:colOff>
      <xdr:row>22</xdr:row>
      <xdr:rowOff>101500</xdr:rowOff>
    </xdr:to>
    <xdr:cxnSp>
      <xdr:nvCxnSpPr>
        <xdr:cNvPr id="80" name="line"/>
        <xdr:cNvCxnSpPr/>
      </xdr:nvCxnSpPr>
      <xdr:spPr>
        <a:xfrm>
          <a:off x="3637280" y="4539615"/>
          <a:ext cx="1333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1257240</xdr:colOff>
      <xdr:row>23</xdr:row>
      <xdr:rowOff>101500</xdr:rowOff>
    </xdr:from>
    <xdr:to>
      <xdr:col>4</xdr:col>
      <xdr:colOff>8128</xdr:colOff>
      <xdr:row>23</xdr:row>
      <xdr:rowOff>101500</xdr:rowOff>
    </xdr:to>
    <xdr:cxnSp>
      <xdr:nvCxnSpPr>
        <xdr:cNvPr id="81" name="line"/>
        <xdr:cNvCxnSpPr/>
      </xdr:nvCxnSpPr>
      <xdr:spPr>
        <a:xfrm>
          <a:off x="3628390" y="4739640"/>
          <a:ext cx="13208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1257240</xdr:colOff>
      <xdr:row>24</xdr:row>
      <xdr:rowOff>101500</xdr:rowOff>
    </xdr:from>
    <xdr:to>
      <xdr:col>4</xdr:col>
      <xdr:colOff>8128</xdr:colOff>
      <xdr:row>24</xdr:row>
      <xdr:rowOff>101500</xdr:rowOff>
    </xdr:to>
    <xdr:cxnSp>
      <xdr:nvCxnSpPr>
        <xdr:cNvPr id="82" name="line"/>
        <xdr:cNvCxnSpPr/>
      </xdr:nvCxnSpPr>
      <xdr:spPr>
        <a:xfrm>
          <a:off x="3628390" y="4939665"/>
          <a:ext cx="13208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1257240</xdr:colOff>
      <xdr:row>25</xdr:row>
      <xdr:rowOff>88428</xdr:rowOff>
    </xdr:from>
    <xdr:to>
      <xdr:col>4</xdr:col>
      <xdr:colOff>8128</xdr:colOff>
      <xdr:row>25</xdr:row>
      <xdr:rowOff>88428</xdr:rowOff>
    </xdr:to>
    <xdr:cxnSp>
      <xdr:nvCxnSpPr>
        <xdr:cNvPr id="83" name="line"/>
        <xdr:cNvCxnSpPr/>
      </xdr:nvCxnSpPr>
      <xdr:spPr>
        <a:xfrm>
          <a:off x="3628390" y="5126990"/>
          <a:ext cx="13208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1265781</xdr:colOff>
      <xdr:row>26</xdr:row>
      <xdr:rowOff>101500</xdr:rowOff>
    </xdr:from>
    <xdr:to>
      <xdr:col>4</xdr:col>
      <xdr:colOff>17883</xdr:colOff>
      <xdr:row>26</xdr:row>
      <xdr:rowOff>101500</xdr:rowOff>
    </xdr:to>
    <xdr:cxnSp>
      <xdr:nvCxnSpPr>
        <xdr:cNvPr id="84" name="line"/>
        <xdr:cNvCxnSpPr/>
      </xdr:nvCxnSpPr>
      <xdr:spPr>
        <a:xfrm>
          <a:off x="3637280" y="5339715"/>
          <a:ext cx="1333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1265781</xdr:colOff>
      <xdr:row>27</xdr:row>
      <xdr:rowOff>88428</xdr:rowOff>
    </xdr:from>
    <xdr:to>
      <xdr:col>4</xdr:col>
      <xdr:colOff>17883</xdr:colOff>
      <xdr:row>27</xdr:row>
      <xdr:rowOff>88428</xdr:rowOff>
    </xdr:to>
    <xdr:cxnSp>
      <xdr:nvCxnSpPr>
        <xdr:cNvPr id="85" name="line"/>
        <xdr:cNvCxnSpPr/>
      </xdr:nvCxnSpPr>
      <xdr:spPr>
        <a:xfrm>
          <a:off x="3637280" y="5527040"/>
          <a:ext cx="1333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1265781</xdr:colOff>
      <xdr:row>28</xdr:row>
      <xdr:rowOff>113803</xdr:rowOff>
    </xdr:from>
    <xdr:to>
      <xdr:col>4</xdr:col>
      <xdr:colOff>17883</xdr:colOff>
      <xdr:row>28</xdr:row>
      <xdr:rowOff>113803</xdr:rowOff>
    </xdr:to>
    <xdr:cxnSp>
      <xdr:nvCxnSpPr>
        <xdr:cNvPr id="86" name="line"/>
        <xdr:cNvCxnSpPr/>
      </xdr:nvCxnSpPr>
      <xdr:spPr>
        <a:xfrm>
          <a:off x="3637280" y="5752465"/>
          <a:ext cx="1333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1265781</xdr:colOff>
      <xdr:row>29</xdr:row>
      <xdr:rowOff>88428</xdr:rowOff>
    </xdr:from>
    <xdr:to>
      <xdr:col>4</xdr:col>
      <xdr:colOff>17883</xdr:colOff>
      <xdr:row>29</xdr:row>
      <xdr:rowOff>88428</xdr:rowOff>
    </xdr:to>
    <xdr:cxnSp>
      <xdr:nvCxnSpPr>
        <xdr:cNvPr id="87" name="line"/>
        <xdr:cNvCxnSpPr/>
      </xdr:nvCxnSpPr>
      <xdr:spPr>
        <a:xfrm>
          <a:off x="3637280" y="5927090"/>
          <a:ext cx="1333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1265781</xdr:colOff>
      <xdr:row>30</xdr:row>
      <xdr:rowOff>88428</xdr:rowOff>
    </xdr:from>
    <xdr:to>
      <xdr:col>4</xdr:col>
      <xdr:colOff>17883</xdr:colOff>
      <xdr:row>30</xdr:row>
      <xdr:rowOff>88428</xdr:rowOff>
    </xdr:to>
    <xdr:cxnSp>
      <xdr:nvCxnSpPr>
        <xdr:cNvPr id="88" name="line"/>
        <xdr:cNvCxnSpPr/>
      </xdr:nvCxnSpPr>
      <xdr:spPr>
        <a:xfrm>
          <a:off x="3637280" y="6127115"/>
          <a:ext cx="1333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1265781</xdr:colOff>
      <xdr:row>31</xdr:row>
      <xdr:rowOff>101500</xdr:rowOff>
    </xdr:from>
    <xdr:to>
      <xdr:col>4</xdr:col>
      <xdr:colOff>17883</xdr:colOff>
      <xdr:row>31</xdr:row>
      <xdr:rowOff>101500</xdr:rowOff>
    </xdr:to>
    <xdr:cxnSp>
      <xdr:nvCxnSpPr>
        <xdr:cNvPr id="89" name="line"/>
        <xdr:cNvCxnSpPr/>
      </xdr:nvCxnSpPr>
      <xdr:spPr>
        <a:xfrm>
          <a:off x="3637280" y="6339840"/>
          <a:ext cx="1333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1276030</xdr:colOff>
      <xdr:row>32</xdr:row>
      <xdr:rowOff>76125</xdr:rowOff>
    </xdr:from>
    <xdr:to>
      <xdr:col>4</xdr:col>
      <xdr:colOff>27637</xdr:colOff>
      <xdr:row>32</xdr:row>
      <xdr:rowOff>76125</xdr:rowOff>
    </xdr:to>
    <xdr:cxnSp>
      <xdr:nvCxnSpPr>
        <xdr:cNvPr id="90" name="line"/>
        <xdr:cNvCxnSpPr/>
      </xdr:nvCxnSpPr>
      <xdr:spPr>
        <a:xfrm>
          <a:off x="3647440" y="6514465"/>
          <a:ext cx="1327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1276030</xdr:colOff>
      <xdr:row>33</xdr:row>
      <xdr:rowOff>88428</xdr:rowOff>
    </xdr:from>
    <xdr:to>
      <xdr:col>4</xdr:col>
      <xdr:colOff>27637</xdr:colOff>
      <xdr:row>33</xdr:row>
      <xdr:rowOff>88428</xdr:rowOff>
    </xdr:to>
    <xdr:cxnSp>
      <xdr:nvCxnSpPr>
        <xdr:cNvPr id="91" name="line"/>
        <xdr:cNvCxnSpPr/>
      </xdr:nvCxnSpPr>
      <xdr:spPr>
        <a:xfrm>
          <a:off x="3647440" y="6727190"/>
          <a:ext cx="1327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1265781</xdr:colOff>
      <xdr:row>34</xdr:row>
      <xdr:rowOff>113803</xdr:rowOff>
    </xdr:from>
    <xdr:to>
      <xdr:col>4</xdr:col>
      <xdr:colOff>17883</xdr:colOff>
      <xdr:row>34</xdr:row>
      <xdr:rowOff>113803</xdr:rowOff>
    </xdr:to>
    <xdr:cxnSp>
      <xdr:nvCxnSpPr>
        <xdr:cNvPr id="92" name="line"/>
        <xdr:cNvCxnSpPr/>
      </xdr:nvCxnSpPr>
      <xdr:spPr>
        <a:xfrm>
          <a:off x="3637280" y="6952615"/>
          <a:ext cx="1333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903641</xdr:colOff>
      <xdr:row>68</xdr:row>
      <xdr:rowOff>88428</xdr:rowOff>
    </xdr:from>
    <xdr:to>
      <xdr:col>3</xdr:col>
      <xdr:colOff>1361441</xdr:colOff>
      <xdr:row>68</xdr:row>
      <xdr:rowOff>88428</xdr:rowOff>
    </xdr:to>
    <xdr:cxnSp>
      <xdr:nvCxnSpPr>
        <xdr:cNvPr id="93" name="line"/>
        <xdr:cNvCxnSpPr/>
      </xdr:nvCxnSpPr>
      <xdr:spPr>
        <a:xfrm>
          <a:off x="3275330" y="13670915"/>
          <a:ext cx="45783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1151331</xdr:colOff>
      <xdr:row>68</xdr:row>
      <xdr:rowOff>88428</xdr:rowOff>
    </xdr:from>
    <xdr:to>
      <xdr:col>3</xdr:col>
      <xdr:colOff>1151331</xdr:colOff>
      <xdr:row>70</xdr:row>
      <xdr:rowOff>76125</xdr:rowOff>
    </xdr:to>
    <xdr:cxnSp>
      <xdr:nvCxnSpPr>
        <xdr:cNvPr id="94" name="line"/>
        <xdr:cNvCxnSpPr/>
      </xdr:nvCxnSpPr>
      <xdr:spPr>
        <a:xfrm flipH="1">
          <a:off x="3522980" y="13670915"/>
          <a:ext cx="0" cy="3873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1151331</xdr:colOff>
      <xdr:row>69</xdr:row>
      <xdr:rowOff>101500</xdr:rowOff>
    </xdr:from>
    <xdr:to>
      <xdr:col>3</xdr:col>
      <xdr:colOff>1361441</xdr:colOff>
      <xdr:row>69</xdr:row>
      <xdr:rowOff>101500</xdr:rowOff>
    </xdr:to>
    <xdr:cxnSp>
      <xdr:nvCxnSpPr>
        <xdr:cNvPr id="95" name="line"/>
        <xdr:cNvCxnSpPr/>
      </xdr:nvCxnSpPr>
      <xdr:spPr>
        <a:xfrm flipV="1">
          <a:off x="3522980" y="13883640"/>
          <a:ext cx="21018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1151331</xdr:colOff>
      <xdr:row>70</xdr:row>
      <xdr:rowOff>76125</xdr:rowOff>
    </xdr:from>
    <xdr:to>
      <xdr:col>3</xdr:col>
      <xdr:colOff>1351191</xdr:colOff>
      <xdr:row>70</xdr:row>
      <xdr:rowOff>76125</xdr:rowOff>
    </xdr:to>
    <xdr:cxnSp>
      <xdr:nvCxnSpPr>
        <xdr:cNvPr id="96" name="line"/>
        <xdr:cNvCxnSpPr/>
      </xdr:nvCxnSpPr>
      <xdr:spPr>
        <a:xfrm>
          <a:off x="3522980" y="14058265"/>
          <a:ext cx="19939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43</xdr:row>
      <xdr:rowOff>113803</xdr:rowOff>
    </xdr:from>
    <xdr:to>
      <xdr:col>2</xdr:col>
      <xdr:colOff>1180818</xdr:colOff>
      <xdr:row>43</xdr:row>
      <xdr:rowOff>113803</xdr:rowOff>
    </xdr:to>
    <xdr:cxnSp>
      <xdr:nvCxnSpPr>
        <xdr:cNvPr id="97" name="line"/>
        <xdr:cNvCxnSpPr/>
      </xdr:nvCxnSpPr>
      <xdr:spPr>
        <a:xfrm>
          <a:off x="1999615" y="8695690"/>
          <a:ext cx="3238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48</xdr:row>
      <xdr:rowOff>101500</xdr:rowOff>
    </xdr:from>
    <xdr:to>
      <xdr:col>2</xdr:col>
      <xdr:colOff>1180818</xdr:colOff>
      <xdr:row>48</xdr:row>
      <xdr:rowOff>101500</xdr:rowOff>
    </xdr:to>
    <xdr:cxnSp>
      <xdr:nvCxnSpPr>
        <xdr:cNvPr id="98" name="line"/>
        <xdr:cNvCxnSpPr/>
      </xdr:nvCxnSpPr>
      <xdr:spPr>
        <a:xfrm>
          <a:off x="1999615" y="9683115"/>
          <a:ext cx="32385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618523</xdr:colOff>
      <xdr:row>54</xdr:row>
      <xdr:rowOff>113803</xdr:rowOff>
    </xdr:from>
    <xdr:to>
      <xdr:col>2</xdr:col>
      <xdr:colOff>875355</xdr:colOff>
      <xdr:row>54</xdr:row>
      <xdr:rowOff>113803</xdr:rowOff>
    </xdr:to>
    <xdr:cxnSp>
      <xdr:nvCxnSpPr>
        <xdr:cNvPr id="99" name="line"/>
        <xdr:cNvCxnSpPr/>
      </xdr:nvCxnSpPr>
      <xdr:spPr>
        <a:xfrm>
          <a:off x="1761490" y="10895965"/>
          <a:ext cx="25654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884474</xdr:colOff>
      <xdr:row>66</xdr:row>
      <xdr:rowOff>113803</xdr:rowOff>
    </xdr:from>
    <xdr:to>
      <xdr:col>3</xdr:col>
      <xdr:colOff>8541</xdr:colOff>
      <xdr:row>66</xdr:row>
      <xdr:rowOff>113803</xdr:rowOff>
    </xdr:to>
    <xdr:cxnSp>
      <xdr:nvCxnSpPr>
        <xdr:cNvPr id="100" name="line"/>
        <xdr:cNvCxnSpPr/>
      </xdr:nvCxnSpPr>
      <xdr:spPr>
        <a:xfrm>
          <a:off x="2026920" y="13296265"/>
          <a:ext cx="35306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922466</xdr:colOff>
      <xdr:row>62</xdr:row>
      <xdr:rowOff>101500</xdr:rowOff>
    </xdr:from>
    <xdr:to>
      <xdr:col>3</xdr:col>
      <xdr:colOff>46121</xdr:colOff>
      <xdr:row>62</xdr:row>
      <xdr:rowOff>101500</xdr:rowOff>
    </xdr:to>
    <xdr:cxnSp>
      <xdr:nvCxnSpPr>
        <xdr:cNvPr id="101" name="line"/>
        <xdr:cNvCxnSpPr/>
      </xdr:nvCxnSpPr>
      <xdr:spPr>
        <a:xfrm>
          <a:off x="2065020" y="12483465"/>
          <a:ext cx="3524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895112</xdr:colOff>
      <xdr:row>56</xdr:row>
      <xdr:rowOff>113803</xdr:rowOff>
    </xdr:from>
    <xdr:to>
      <xdr:col>3</xdr:col>
      <xdr:colOff>18790</xdr:colOff>
      <xdr:row>56</xdr:row>
      <xdr:rowOff>113803</xdr:rowOff>
    </xdr:to>
    <xdr:cxnSp>
      <xdr:nvCxnSpPr>
        <xdr:cNvPr id="102" name="line"/>
        <xdr:cNvCxnSpPr/>
      </xdr:nvCxnSpPr>
      <xdr:spPr>
        <a:xfrm>
          <a:off x="2037715" y="11296015"/>
          <a:ext cx="3524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1161580</xdr:colOff>
      <xdr:row>62</xdr:row>
      <xdr:rowOff>139179</xdr:rowOff>
    </xdr:from>
    <xdr:to>
      <xdr:col>3</xdr:col>
      <xdr:colOff>1161580</xdr:colOff>
      <xdr:row>64</xdr:row>
      <xdr:rowOff>126875</xdr:rowOff>
    </xdr:to>
    <xdr:cxnSp>
      <xdr:nvCxnSpPr>
        <xdr:cNvPr id="103" name="line"/>
        <xdr:cNvCxnSpPr/>
      </xdr:nvCxnSpPr>
      <xdr:spPr>
        <a:xfrm flipH="1">
          <a:off x="3533140" y="12521565"/>
          <a:ext cx="0" cy="3873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1180371</xdr:colOff>
      <xdr:row>64</xdr:row>
      <xdr:rowOff>113803</xdr:rowOff>
    </xdr:from>
    <xdr:to>
      <xdr:col>4</xdr:col>
      <xdr:colOff>8128</xdr:colOff>
      <xdr:row>64</xdr:row>
      <xdr:rowOff>113803</xdr:rowOff>
    </xdr:to>
    <xdr:cxnSp>
      <xdr:nvCxnSpPr>
        <xdr:cNvPr id="104" name="line"/>
        <xdr:cNvCxnSpPr/>
      </xdr:nvCxnSpPr>
      <xdr:spPr>
        <a:xfrm flipV="1">
          <a:off x="3551555" y="12896215"/>
          <a:ext cx="2089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875355</xdr:colOff>
      <xdr:row>65</xdr:row>
      <xdr:rowOff>37678</xdr:rowOff>
    </xdr:from>
    <xdr:to>
      <xdr:col>2</xdr:col>
      <xdr:colOff>875355</xdr:colOff>
      <xdr:row>67</xdr:row>
      <xdr:rowOff>12303</xdr:rowOff>
    </xdr:to>
    <xdr:cxnSp>
      <xdr:nvCxnSpPr>
        <xdr:cNvPr id="105" name="line"/>
        <xdr:cNvCxnSpPr/>
      </xdr:nvCxnSpPr>
      <xdr:spPr>
        <a:xfrm flipH="1">
          <a:off x="2018030" y="13020040"/>
          <a:ext cx="0" cy="37465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39</xdr:row>
      <xdr:rowOff>126541</xdr:rowOff>
    </xdr:from>
    <xdr:to>
      <xdr:col>3</xdr:col>
      <xdr:colOff>27331</xdr:colOff>
      <xdr:row>39</xdr:row>
      <xdr:rowOff>126541</xdr:rowOff>
    </xdr:to>
    <xdr:cxnSp>
      <xdr:nvCxnSpPr>
        <xdr:cNvPr id="106" name="line"/>
        <xdr:cNvCxnSpPr/>
      </xdr:nvCxnSpPr>
      <xdr:spPr>
        <a:xfrm>
          <a:off x="1999615" y="7965440"/>
          <a:ext cx="3994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866237</xdr:colOff>
      <xdr:row>40</xdr:row>
      <xdr:rowOff>113816</xdr:rowOff>
    </xdr:from>
    <xdr:to>
      <xdr:col>2</xdr:col>
      <xdr:colOff>1189936</xdr:colOff>
      <xdr:row>40</xdr:row>
      <xdr:rowOff>113816</xdr:rowOff>
    </xdr:to>
    <xdr:cxnSp>
      <xdr:nvCxnSpPr>
        <xdr:cNvPr id="107" name="line"/>
        <xdr:cNvCxnSpPr/>
      </xdr:nvCxnSpPr>
      <xdr:spPr>
        <a:xfrm>
          <a:off x="2009140" y="8133715"/>
          <a:ext cx="3232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1151331</xdr:colOff>
      <xdr:row>55</xdr:row>
      <xdr:rowOff>101500</xdr:rowOff>
    </xdr:from>
    <xdr:to>
      <xdr:col>3</xdr:col>
      <xdr:colOff>1361441</xdr:colOff>
      <xdr:row>55</xdr:row>
      <xdr:rowOff>101500</xdr:rowOff>
    </xdr:to>
    <xdr:cxnSp>
      <xdr:nvCxnSpPr>
        <xdr:cNvPr id="108" name="line"/>
        <xdr:cNvCxnSpPr/>
      </xdr:nvCxnSpPr>
      <xdr:spPr>
        <a:xfrm flipV="1">
          <a:off x="3522980" y="11083290"/>
          <a:ext cx="21018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3</xdr:col>
      <xdr:colOff>1142790</xdr:colOff>
      <xdr:row>58</xdr:row>
      <xdr:rowOff>113803</xdr:rowOff>
    </xdr:from>
    <xdr:to>
      <xdr:col>4</xdr:col>
      <xdr:colOff>27637</xdr:colOff>
      <xdr:row>58</xdr:row>
      <xdr:rowOff>113803</xdr:rowOff>
    </xdr:to>
    <xdr:cxnSp>
      <xdr:nvCxnSpPr>
        <xdr:cNvPr id="109" name="line"/>
        <xdr:cNvCxnSpPr/>
      </xdr:nvCxnSpPr>
      <xdr:spPr>
        <a:xfrm>
          <a:off x="3514090" y="11696065"/>
          <a:ext cx="26606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884474</xdr:colOff>
      <xdr:row>61</xdr:row>
      <xdr:rowOff>76125</xdr:rowOff>
    </xdr:from>
    <xdr:to>
      <xdr:col>3</xdr:col>
      <xdr:colOff>8541</xdr:colOff>
      <xdr:row>61</xdr:row>
      <xdr:rowOff>76125</xdr:rowOff>
    </xdr:to>
    <xdr:cxnSp>
      <xdr:nvCxnSpPr>
        <xdr:cNvPr id="110" name="line"/>
        <xdr:cNvCxnSpPr/>
      </xdr:nvCxnSpPr>
      <xdr:spPr>
        <a:xfrm>
          <a:off x="2026920" y="12258040"/>
          <a:ext cx="35306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532324</xdr:colOff>
      <xdr:row>7</xdr:row>
      <xdr:rowOff>76125</xdr:rowOff>
    </xdr:from>
    <xdr:to>
      <xdr:col>7</xdr:col>
      <xdr:colOff>951694</xdr:colOff>
      <xdr:row>7</xdr:row>
      <xdr:rowOff>76125</xdr:rowOff>
    </xdr:to>
    <xdr:cxnSp>
      <xdr:nvCxnSpPr>
        <xdr:cNvPr id="111" name="line"/>
        <xdr:cNvCxnSpPr/>
      </xdr:nvCxnSpPr>
      <xdr:spPr>
        <a:xfrm>
          <a:off x="6599555" y="1513840"/>
          <a:ext cx="41910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532324</xdr:colOff>
      <xdr:row>11</xdr:row>
      <xdr:rowOff>101500</xdr:rowOff>
    </xdr:from>
    <xdr:to>
      <xdr:col>7</xdr:col>
      <xdr:colOff>961307</xdr:colOff>
      <xdr:row>11</xdr:row>
      <xdr:rowOff>101500</xdr:rowOff>
    </xdr:to>
    <xdr:cxnSp>
      <xdr:nvCxnSpPr>
        <xdr:cNvPr id="112" name="line"/>
        <xdr:cNvCxnSpPr/>
      </xdr:nvCxnSpPr>
      <xdr:spPr>
        <a:xfrm>
          <a:off x="6599555" y="2339340"/>
          <a:ext cx="4286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551550</xdr:colOff>
      <xdr:row>17</xdr:row>
      <xdr:rowOff>88428</xdr:rowOff>
    </xdr:from>
    <xdr:to>
      <xdr:col>7</xdr:col>
      <xdr:colOff>961307</xdr:colOff>
      <xdr:row>17</xdr:row>
      <xdr:rowOff>88428</xdr:rowOff>
    </xdr:to>
    <xdr:cxnSp>
      <xdr:nvCxnSpPr>
        <xdr:cNvPr id="113" name="line"/>
        <xdr:cNvCxnSpPr/>
      </xdr:nvCxnSpPr>
      <xdr:spPr>
        <a:xfrm>
          <a:off x="6618605" y="3526790"/>
          <a:ext cx="40957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514299</xdr:colOff>
      <xdr:row>24</xdr:row>
      <xdr:rowOff>76125</xdr:rowOff>
    </xdr:from>
    <xdr:to>
      <xdr:col>7</xdr:col>
      <xdr:colOff>951694</xdr:colOff>
      <xdr:row>24</xdr:row>
      <xdr:rowOff>76125</xdr:rowOff>
    </xdr:to>
    <xdr:cxnSp>
      <xdr:nvCxnSpPr>
        <xdr:cNvPr id="114" name="line"/>
        <xdr:cNvCxnSpPr/>
      </xdr:nvCxnSpPr>
      <xdr:spPr>
        <a:xfrm>
          <a:off x="6581140" y="4914265"/>
          <a:ext cx="4375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7</xdr:col>
      <xdr:colOff>551550</xdr:colOff>
      <xdr:row>28</xdr:row>
      <xdr:rowOff>139179</xdr:rowOff>
    </xdr:from>
    <xdr:to>
      <xdr:col>7</xdr:col>
      <xdr:colOff>942081</xdr:colOff>
      <xdr:row>28</xdr:row>
      <xdr:rowOff>139179</xdr:rowOff>
    </xdr:to>
    <xdr:cxnSp>
      <xdr:nvCxnSpPr>
        <xdr:cNvPr id="115" name="line"/>
        <xdr:cNvCxnSpPr/>
      </xdr:nvCxnSpPr>
      <xdr:spPr>
        <a:xfrm>
          <a:off x="6618605" y="5777865"/>
          <a:ext cx="39052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857119</xdr:colOff>
      <xdr:row>14</xdr:row>
      <xdr:rowOff>113803</xdr:rowOff>
    </xdr:from>
    <xdr:to>
      <xdr:col>3</xdr:col>
      <xdr:colOff>0</xdr:colOff>
      <xdr:row>14</xdr:row>
      <xdr:rowOff>113803</xdr:rowOff>
    </xdr:to>
    <xdr:cxnSp>
      <xdr:nvCxnSpPr>
        <xdr:cNvPr id="116" name="line"/>
        <xdr:cNvCxnSpPr/>
      </xdr:nvCxnSpPr>
      <xdr:spPr>
        <a:xfrm>
          <a:off x="1999615" y="2952115"/>
          <a:ext cx="37211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866237</xdr:colOff>
      <xdr:row>11</xdr:row>
      <xdr:rowOff>113803</xdr:rowOff>
    </xdr:from>
    <xdr:to>
      <xdr:col>3</xdr:col>
      <xdr:colOff>8541</xdr:colOff>
      <xdr:row>11</xdr:row>
      <xdr:rowOff>113803</xdr:rowOff>
    </xdr:to>
    <xdr:cxnSp>
      <xdr:nvCxnSpPr>
        <xdr:cNvPr id="117" name="line"/>
        <xdr:cNvCxnSpPr/>
      </xdr:nvCxnSpPr>
      <xdr:spPr>
        <a:xfrm>
          <a:off x="2009140" y="2352040"/>
          <a:ext cx="37084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866237</xdr:colOff>
      <xdr:row>35</xdr:row>
      <xdr:rowOff>76125</xdr:rowOff>
    </xdr:from>
    <xdr:to>
      <xdr:col>2</xdr:col>
      <xdr:colOff>1189936</xdr:colOff>
      <xdr:row>35</xdr:row>
      <xdr:rowOff>76125</xdr:rowOff>
    </xdr:to>
    <xdr:cxnSp>
      <xdr:nvCxnSpPr>
        <xdr:cNvPr id="118" name="line"/>
        <xdr:cNvCxnSpPr/>
      </xdr:nvCxnSpPr>
      <xdr:spPr>
        <a:xfrm>
          <a:off x="2009140" y="7114540"/>
          <a:ext cx="3232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twoCellAnchor>
    <xdr:from>
      <xdr:col>2</xdr:col>
      <xdr:colOff>866237</xdr:colOff>
      <xdr:row>36</xdr:row>
      <xdr:rowOff>88428</xdr:rowOff>
    </xdr:from>
    <xdr:to>
      <xdr:col>2</xdr:col>
      <xdr:colOff>1189936</xdr:colOff>
      <xdr:row>36</xdr:row>
      <xdr:rowOff>88428</xdr:rowOff>
    </xdr:to>
    <xdr:cxnSp>
      <xdr:nvCxnSpPr>
        <xdr:cNvPr id="119" name="line"/>
        <xdr:cNvCxnSpPr/>
      </xdr:nvCxnSpPr>
      <xdr:spPr>
        <a:xfrm>
          <a:off x="2009140" y="7327265"/>
          <a:ext cx="323215"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cxn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48</xdr:row>
      <xdr:rowOff>0</xdr:rowOff>
    </xdr:from>
    <xdr:to>
      <xdr:col>3</xdr:col>
      <xdr:colOff>75856</xdr:colOff>
      <xdr:row>49</xdr:row>
      <xdr:rowOff>0</xdr:rowOff>
    </xdr:to>
    <xdr:sp>
      <xdr:nvSpPr>
        <xdr:cNvPr id="2" name=" "/>
        <xdr:cNvSpPr txBox="1"/>
      </xdr:nvSpPr>
      <xdr:spPr>
        <a:xfrm>
          <a:off x="3276600" y="10972800"/>
          <a:ext cx="75565" cy="228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979674</xdr:colOff>
      <xdr:row>52</xdr:row>
      <xdr:rowOff>139303</xdr:rowOff>
    </xdr:from>
    <xdr:to>
      <xdr:col>2</xdr:col>
      <xdr:colOff>1057144</xdr:colOff>
      <xdr:row>53</xdr:row>
      <xdr:rowOff>151804</xdr:rowOff>
    </xdr:to>
    <xdr:sp>
      <xdr:nvSpPr>
        <xdr:cNvPr id="2" name=" "/>
        <xdr:cNvSpPr txBox="1"/>
      </xdr:nvSpPr>
      <xdr:spPr>
        <a:xfrm>
          <a:off x="2950845" y="12026265"/>
          <a:ext cx="77470" cy="241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7</xdr:col>
      <xdr:colOff>272415</xdr:colOff>
      <xdr:row>0</xdr:row>
      <xdr:rowOff>96520</xdr:rowOff>
    </xdr:from>
    <xdr:to>
      <xdr:col>13</xdr:col>
      <xdr:colOff>189911</xdr:colOff>
      <xdr:row>17</xdr:row>
      <xdr:rowOff>140523</xdr:rowOff>
    </xdr:to>
    <xdr:pic>
      <xdr:nvPicPr>
        <xdr:cNvPr id="2" name="图片 1" descr=" "/>
        <xdr:cNvPicPr/>
      </xdr:nvPicPr>
      <xdr:blipFill>
        <a:blip r:embed="rId1"/>
        <a:srcRect/>
        <a:stretch>
          <a:fillRect/>
        </a:stretch>
      </xdr:blipFill>
      <xdr:spPr>
        <a:xfrm>
          <a:off x="5968365" y="96520"/>
          <a:ext cx="4978400" cy="3460115"/>
        </a:xfrm>
        <a:prstGeom prst="rect">
          <a:avLst/>
        </a:prstGeom>
        <a:noFill/>
        <a:ln w="9525" cap="flat" cmpd="sng">
          <a:noFill/>
          <a:prstDash val="solid"/>
          <a:miter/>
        </a:ln>
        <a:effectLst/>
      </xdr:spPr>
    </xdr:pic>
    <xdr:clientData/>
  </xdr:twoCellAnchor>
  <xdr:twoCellAnchor>
    <xdr:from>
      <xdr:col>8</xdr:col>
      <xdr:colOff>342265</xdr:colOff>
      <xdr:row>23</xdr:row>
      <xdr:rowOff>12065</xdr:rowOff>
    </xdr:from>
    <xdr:to>
      <xdr:col>16</xdr:col>
      <xdr:colOff>100997</xdr:colOff>
      <xdr:row>34</xdr:row>
      <xdr:rowOff>37751</xdr:rowOff>
    </xdr:to>
    <xdr:pic>
      <xdr:nvPicPr>
        <xdr:cNvPr id="3" name="图片 2" descr=" "/>
        <xdr:cNvPicPr/>
      </xdr:nvPicPr>
      <xdr:blipFill>
        <a:blip r:embed="rId2"/>
        <a:srcRect/>
        <a:stretch>
          <a:fillRect/>
        </a:stretch>
      </xdr:blipFill>
      <xdr:spPr>
        <a:xfrm>
          <a:off x="7003415" y="4628515"/>
          <a:ext cx="5835650" cy="2225675"/>
        </a:xfrm>
        <a:prstGeom prst="rect">
          <a:avLst/>
        </a:prstGeom>
        <a:noFill/>
        <a:ln w="9525" cap="flat" cmpd="sng">
          <a:noFill/>
          <a:prstDash val="solid"/>
          <a:miter/>
        </a:ln>
        <a:effectLst/>
      </xdr:spPr>
    </xdr:pic>
    <xdr:clientData/>
  </xdr:twoCellAnchor>
  <xdr:twoCellAnchor>
    <xdr:from>
      <xdr:col>13</xdr:col>
      <xdr:colOff>381000</xdr:colOff>
      <xdr:row>33</xdr:row>
      <xdr:rowOff>133350</xdr:rowOff>
    </xdr:from>
    <xdr:to>
      <xdr:col>20</xdr:col>
      <xdr:colOff>133221</xdr:colOff>
      <xdr:row>45</xdr:row>
      <xdr:rowOff>145653</xdr:rowOff>
    </xdr:to>
    <xdr:pic>
      <xdr:nvPicPr>
        <xdr:cNvPr id="5" name="图片 4" descr=" "/>
        <xdr:cNvPicPr/>
      </xdr:nvPicPr>
      <xdr:blipFill>
        <a:blip r:embed="rId3"/>
        <a:srcRect/>
        <a:stretch>
          <a:fillRect/>
        </a:stretch>
      </xdr:blipFill>
      <xdr:spPr>
        <a:xfrm>
          <a:off x="11137900" y="6750050"/>
          <a:ext cx="4374515" cy="2412365"/>
        </a:xfrm>
        <a:prstGeom prst="rect">
          <a:avLst/>
        </a:prstGeom>
        <a:noFill/>
        <a:ln w="9525" cap="flat" cmpd="sng">
          <a:noFill/>
          <a:prstDash val="solid"/>
          <a:miter/>
        </a:ln>
        <a:effectLst/>
      </xdr:spPr>
    </xdr:pic>
    <xdr:clientData/>
  </xdr:twoCellAnchor>
  <xdr:twoCellAnchor>
    <xdr:from>
      <xdr:col>4</xdr:col>
      <xdr:colOff>1122680</xdr:colOff>
      <xdr:row>22</xdr:row>
      <xdr:rowOff>151765</xdr:rowOff>
    </xdr:from>
    <xdr:to>
      <xdr:col>8</xdr:col>
      <xdr:colOff>323060</xdr:colOff>
      <xdr:row>38</xdr:row>
      <xdr:rowOff>50264</xdr:rowOff>
    </xdr:to>
    <xdr:pic>
      <xdr:nvPicPr>
        <xdr:cNvPr id="7" name="图片 6" descr=" "/>
        <xdr:cNvPicPr/>
      </xdr:nvPicPr>
      <xdr:blipFill>
        <a:blip r:embed="rId4"/>
        <a:srcRect/>
        <a:stretch>
          <a:fillRect/>
        </a:stretch>
      </xdr:blipFill>
      <xdr:spPr>
        <a:xfrm>
          <a:off x="3865880" y="4568190"/>
          <a:ext cx="3117850" cy="3098800"/>
        </a:xfrm>
        <a:prstGeom prst="rect">
          <a:avLst/>
        </a:prstGeom>
        <a:noFill/>
        <a:ln w="9525" cap="flat" cmpd="sng">
          <a:noFill/>
          <a:prstDash val="solid"/>
          <a:miter/>
        </a:ln>
        <a:effec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2</xdr:col>
      <xdr:colOff>653689</xdr:colOff>
      <xdr:row>0</xdr:row>
      <xdr:rowOff>0</xdr:rowOff>
    </xdr:from>
    <xdr:to>
      <xdr:col>4</xdr:col>
      <xdr:colOff>590356</xdr:colOff>
      <xdr:row>22</xdr:row>
      <xdr:rowOff>25375</xdr:rowOff>
    </xdr:to>
    <xdr:pic>
      <xdr:nvPicPr>
        <xdr:cNvPr id="2" name="图片 1" descr=" "/>
        <xdr:cNvPicPr/>
      </xdr:nvPicPr>
      <xdr:blipFill>
        <a:blip r:embed="rId1"/>
        <a:srcRect/>
        <a:stretch>
          <a:fillRect/>
        </a:stretch>
      </xdr:blipFill>
      <xdr:spPr>
        <a:xfrm>
          <a:off x="2025015" y="0"/>
          <a:ext cx="1308100" cy="4425315"/>
        </a:xfrm>
        <a:prstGeom prst="rect">
          <a:avLst/>
        </a:prstGeom>
        <a:noFill/>
        <a:ln w="9525" cap="flat" cmpd="sng">
          <a:noFill/>
          <a:prstDash val="solid"/>
          <a:miter/>
        </a:ln>
        <a:effectLst/>
      </xdr:spPr>
    </xdr:pic>
    <xdr:clientData/>
  </xdr:twoCellAnchor>
  <xdr:twoCellAnchor>
    <xdr:from>
      <xdr:col>8</xdr:col>
      <xdr:colOff>653689</xdr:colOff>
      <xdr:row>0</xdr:row>
      <xdr:rowOff>0</xdr:rowOff>
    </xdr:from>
    <xdr:to>
      <xdr:col>9</xdr:col>
      <xdr:colOff>520237</xdr:colOff>
      <xdr:row>21</xdr:row>
      <xdr:rowOff>139179</xdr:rowOff>
    </xdr:to>
    <xdr:pic>
      <xdr:nvPicPr>
        <xdr:cNvPr id="3" name="图片 2" descr=" "/>
        <xdr:cNvPicPr/>
      </xdr:nvPicPr>
      <xdr:blipFill>
        <a:blip r:embed="rId2"/>
        <a:srcRect/>
        <a:stretch>
          <a:fillRect/>
        </a:stretch>
      </xdr:blipFill>
      <xdr:spPr>
        <a:xfrm>
          <a:off x="6139815" y="0"/>
          <a:ext cx="552450" cy="4339590"/>
        </a:xfrm>
        <a:prstGeom prst="rect">
          <a:avLst/>
        </a:prstGeom>
        <a:noFill/>
        <a:ln w="9525" cap="flat" cmpd="sng">
          <a:noFill/>
          <a:prstDash val="solid"/>
          <a:miter/>
        </a:ln>
        <a:effectLst/>
      </xdr:spPr>
    </xdr:pic>
    <xdr:clientData/>
  </xdr:twoCellAnchor>
  <xdr:twoCellAnchor>
    <xdr:from>
      <xdr:col>9</xdr:col>
      <xdr:colOff>653689</xdr:colOff>
      <xdr:row>0</xdr:row>
      <xdr:rowOff>0</xdr:rowOff>
    </xdr:from>
    <xdr:to>
      <xdr:col>10</xdr:col>
      <xdr:colOff>1098436</xdr:colOff>
      <xdr:row>22</xdr:row>
      <xdr:rowOff>88428</xdr:rowOff>
    </xdr:to>
    <xdr:pic>
      <xdr:nvPicPr>
        <xdr:cNvPr id="4" name="图片 3" descr=" "/>
        <xdr:cNvPicPr/>
      </xdr:nvPicPr>
      <xdr:blipFill>
        <a:blip r:embed="rId3"/>
        <a:srcRect/>
        <a:stretch>
          <a:fillRect/>
        </a:stretch>
      </xdr:blipFill>
      <xdr:spPr>
        <a:xfrm>
          <a:off x="6825615" y="0"/>
          <a:ext cx="1130300" cy="4488815"/>
        </a:xfrm>
        <a:prstGeom prst="rect">
          <a:avLst/>
        </a:prstGeom>
        <a:noFill/>
        <a:ln w="9525" cap="flat" cmpd="sng">
          <a:noFill/>
          <a:prstDash val="solid"/>
          <a:miter/>
        </a:ln>
        <a:effectLst/>
      </xdr:spPr>
    </xdr:pic>
    <xdr:clientData/>
  </xdr:twoCellAnchor>
  <xdr:twoCellAnchor>
    <xdr:from>
      <xdr:col>13</xdr:col>
      <xdr:colOff>0</xdr:colOff>
      <xdr:row>0</xdr:row>
      <xdr:rowOff>0</xdr:rowOff>
    </xdr:from>
    <xdr:to>
      <xdr:col>13</xdr:col>
      <xdr:colOff>450118</xdr:colOff>
      <xdr:row>21</xdr:row>
      <xdr:rowOff>152251</xdr:rowOff>
    </xdr:to>
    <xdr:pic>
      <xdr:nvPicPr>
        <xdr:cNvPr id="5" name="图片 4" descr=" "/>
        <xdr:cNvPicPr/>
      </xdr:nvPicPr>
      <xdr:blipFill>
        <a:blip r:embed="rId4"/>
        <a:srcRect/>
        <a:stretch>
          <a:fillRect/>
        </a:stretch>
      </xdr:blipFill>
      <xdr:spPr>
        <a:xfrm>
          <a:off x="9372600" y="0"/>
          <a:ext cx="449580" cy="4352290"/>
        </a:xfrm>
        <a:prstGeom prst="rect">
          <a:avLst/>
        </a:prstGeom>
        <a:noFill/>
        <a:ln w="9525" cap="flat" cmpd="sng">
          <a:noFill/>
          <a:prstDash val="solid"/>
          <a:miter/>
        </a:ln>
        <a:effectLst/>
      </xdr:spPr>
    </xdr:pic>
    <xdr:clientData/>
  </xdr:twoCellAnchor>
  <xdr:twoCellAnchor>
    <xdr:from>
      <xdr:col>3</xdr:col>
      <xdr:colOff>0</xdr:colOff>
      <xdr:row>23</xdr:row>
      <xdr:rowOff>0</xdr:rowOff>
    </xdr:from>
    <xdr:to>
      <xdr:col>4</xdr:col>
      <xdr:colOff>349086</xdr:colOff>
      <xdr:row>33</xdr:row>
      <xdr:rowOff>63053</xdr:rowOff>
    </xdr:to>
    <xdr:pic>
      <xdr:nvPicPr>
        <xdr:cNvPr id="6" name="图片 5" descr=" "/>
        <xdr:cNvPicPr/>
      </xdr:nvPicPr>
      <xdr:blipFill>
        <a:blip r:embed="rId5"/>
        <a:srcRect/>
        <a:stretch>
          <a:fillRect/>
        </a:stretch>
      </xdr:blipFill>
      <xdr:spPr>
        <a:xfrm>
          <a:off x="2057400" y="4600575"/>
          <a:ext cx="1034415" cy="2063115"/>
        </a:xfrm>
        <a:prstGeom prst="rect">
          <a:avLst/>
        </a:prstGeom>
        <a:noFill/>
        <a:ln w="9525" cap="flat" cmpd="sng">
          <a:noFill/>
          <a:prstDash val="solid"/>
          <a:miter/>
        </a:ln>
        <a:effectLst/>
      </xdr:spPr>
    </xdr:pic>
    <xdr:clientData/>
  </xdr:twoCellAnchor>
  <xdr:twoCellAnchor>
    <xdr:from>
      <xdr:col>7</xdr:col>
      <xdr:colOff>0</xdr:colOff>
      <xdr:row>22</xdr:row>
      <xdr:rowOff>0</xdr:rowOff>
    </xdr:from>
    <xdr:to>
      <xdr:col>7</xdr:col>
      <xdr:colOff>412419</xdr:colOff>
      <xdr:row>32</xdr:row>
      <xdr:rowOff>177626</xdr:rowOff>
    </xdr:to>
    <xdr:pic>
      <xdr:nvPicPr>
        <xdr:cNvPr id="7" name="图片 6" descr=" "/>
        <xdr:cNvPicPr/>
      </xdr:nvPicPr>
      <xdr:blipFill>
        <a:blip r:embed="rId6"/>
        <a:srcRect/>
        <a:stretch>
          <a:fillRect/>
        </a:stretch>
      </xdr:blipFill>
      <xdr:spPr>
        <a:xfrm>
          <a:off x="4800600" y="4400550"/>
          <a:ext cx="412115" cy="2177415"/>
        </a:xfrm>
        <a:prstGeom prst="rect">
          <a:avLst/>
        </a:prstGeom>
        <a:noFill/>
        <a:ln w="9525" cap="flat" cmpd="sng">
          <a:noFill/>
          <a:prstDash val="solid"/>
          <a:miter/>
        </a:ln>
        <a:effectLst/>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24</xdr:col>
      <xdr:colOff>754721</xdr:colOff>
      <xdr:row>40</xdr:row>
      <xdr:rowOff>177365</xdr:rowOff>
    </xdr:from>
    <xdr:to>
      <xdr:col>53</xdr:col>
      <xdr:colOff>259553</xdr:colOff>
      <xdr:row>44</xdr:row>
      <xdr:rowOff>37504</xdr:rowOff>
    </xdr:to>
    <xdr:pic>
      <xdr:nvPicPr>
        <xdr:cNvPr id="2" name="图片 3" descr=" "/>
        <xdr:cNvPicPr/>
      </xdr:nvPicPr>
      <xdr:blipFill>
        <a:blip r:embed="rId1"/>
        <a:srcRect/>
        <a:stretch>
          <a:fillRect/>
        </a:stretch>
      </xdr:blipFill>
      <xdr:spPr>
        <a:xfrm>
          <a:off x="8355330" y="8395335"/>
          <a:ext cx="3390900" cy="660400"/>
        </a:xfrm>
        <a:prstGeom prst="rect">
          <a:avLst/>
        </a:prstGeom>
        <a:noFill/>
        <a:ln w="9525" cap="flat" cmpd="sng">
          <a:noFill/>
          <a:prstDash val="solid"/>
          <a:miter/>
        </a:ln>
        <a:effectLst/>
      </xdr:spPr>
    </xdr:pic>
    <xdr:clientData/>
  </xdr:twoCellAnchor>
  <xdr:twoCellAnchor>
    <xdr:from>
      <xdr:col>26</xdr:col>
      <xdr:colOff>368030</xdr:colOff>
      <xdr:row>45</xdr:row>
      <xdr:rowOff>88292</xdr:rowOff>
    </xdr:from>
    <xdr:to>
      <xdr:col>53</xdr:col>
      <xdr:colOff>279062</xdr:colOff>
      <xdr:row>49</xdr:row>
      <xdr:rowOff>164864</xdr:rowOff>
    </xdr:to>
    <xdr:pic>
      <xdr:nvPicPr>
        <xdr:cNvPr id="3" name="图片 4" descr=" "/>
        <xdr:cNvPicPr/>
      </xdr:nvPicPr>
      <xdr:blipFill>
        <a:blip r:embed="rId2"/>
        <a:srcRect/>
        <a:stretch>
          <a:fillRect/>
        </a:stretch>
      </xdr:blipFill>
      <xdr:spPr>
        <a:xfrm>
          <a:off x="8806815" y="9306560"/>
          <a:ext cx="2959100" cy="876300"/>
        </a:xfrm>
        <a:prstGeom prst="rect">
          <a:avLst/>
        </a:prstGeom>
        <a:noFill/>
        <a:ln w="9525" cap="flat" cmpd="sng">
          <a:noFill/>
          <a:prstDash val="solid"/>
          <a:miter/>
        </a:ln>
        <a:effectLst/>
      </xdr:spPr>
    </xdr:pic>
    <xdr:clientData/>
  </xdr:twoCellAnchor>
  <xdr:twoCellAnchor>
    <xdr:from>
      <xdr:col>5</xdr:col>
      <xdr:colOff>36225</xdr:colOff>
      <xdr:row>39</xdr:row>
      <xdr:rowOff>152362</xdr:rowOff>
    </xdr:from>
    <xdr:to>
      <xdr:col>26</xdr:col>
      <xdr:colOff>700812</xdr:colOff>
      <xdr:row>51</xdr:row>
      <xdr:rowOff>12501</xdr:rowOff>
    </xdr:to>
    <xdr:pic>
      <xdr:nvPicPr>
        <xdr:cNvPr id="4" name="图片 6" descr=" "/>
        <xdr:cNvPicPr/>
      </xdr:nvPicPr>
      <xdr:blipFill>
        <a:blip r:embed="rId3"/>
        <a:srcRect/>
        <a:stretch>
          <a:fillRect/>
        </a:stretch>
      </xdr:blipFill>
      <xdr:spPr>
        <a:xfrm>
          <a:off x="1912620" y="8169910"/>
          <a:ext cx="7226935" cy="226060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01&#19994;&#21153;\1-&#25253;&#21578;&#35268;&#33539;\01&#25805;&#20316;&#35268;&#33539;\&#25104;&#26412;&#27861;&#35780;&#20272;&#34920;(&#22825;&#20581;&#20852;&#19994;&#27169;&#26495;)&#65288;&#22909;&#30340;&#65289;\&#35780;&#20272;&#34920;&#12304;CostMethod&#1230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Temp\WHJ\&#26412;&#37096;&#25253;&#34920;\Documents%20and%20Settings\XYZH%20USER\&#26700;&#38754;\&#40718;&#26032;\&#20809;&#30424;2001\&#25253;&#34920;&#24213;&#3129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24037;&#20316;\&#23457;&#35745;&#24037;&#20316;\&#28165;&#21326;&#21516;&#26041;\&#24213;&#31295;-gxq\&#25253;&#34920;&#21450;&#38468;&#27880;(&#24037;&#31243;)-gxq\&#21516;&#26041;2006&#38468;&#27880;&#27169;&#26495;-&#25552;&#2013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My%20Documents\&#20013;&#22269;&#24314;&#26448;IPO\&#24213;&#31295;\&#24213;&#31295;---04-9&#37041;\03&#38144;&#218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1\wang.lan\LOCALS~1\Temp\Rar$DI00.968\&#24211;&#40836;&#32479;&#3574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23457;&#35745;&#36164;&#26009;\&#38901;&#21319;2000&#24180;1-5&#26376;\&#38901;&#21319;2000&#24180;1-5&#2637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24037;&#20316;&#25991;&#20214;\&#28165;&#21326;&#21516;&#26041;\2006&#24180;&#24180;&#23457;\&#21516;&#26041;&#20940;&#27739;&#21450;&#21513;&#20806;&#25991;&#20214;\&#21516;&#26041;&#20940;&#27739;&#21450;&#21513;&#20806;&#25991;&#20214;\2006&#21516;&#26041;&#20940;&#35759;&#25253;&#21578;\2006&#24180;&#21516;&#26041;&#20940;&#27739;&#23457;&#35745;&#25253;&#21578;\&#19994;&#21153;\&#28165;&#21326;&#21516;&#26041;\tiandi\tiandi&#8212;2004\&#24037;&#20316;&#24213;&#31295;\&#27719;&#24635;&#24213;&#31295;2004\Documents%20and%20Settings\XYZH%20USER\&#26700;&#38754;\Book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27743;&#35199;&#26080;&#32447;&#30005;&#21378;\713&#21378;\&#23457;&#35745;&#25253;&#21578;\&#21516;&#26041;2006&#38468;&#27880;-&#33337;&#2137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qh003\d\&#35774;&#22791;\&#21407;&#22987;\814\13%20&#38081;&#36335;&#37197;&#202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0.0.32\&#24120;&#26519;&#32929;&#20221;&#20849;&#20139;\lb\&#27982;&#21335;&#38050;&#38081;\&#20108;&#27425;&#21453;&#39304;&#24847;&#35265;\&#25253;&#34920;&#38468;&#27880;&#21450;&#19987;&#39033;&#35828;&#26126;\&#38144;&#21806;\11.xlw"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My%20Documents\&#20013;&#38081;&#24555;&#36816;IPO\&#20044;&#40065;&#26408;&#40784;CRE\&#20044;&#40065;&#26408;&#40784;&#24213;&#31295;&#65293;8&#22871;\WINDOWS\Desktop\&#20013;&#38081;IPO\&#29289;&#27969;\&#24037;&#20316;&#36164;&#26009;\&#26477;&#24030;&#35774;&#35745;&#38498;\&#24213;&#31295;\dsm\&#36797;&#27827;&#27833;&#30000;\0312&#24180;&#23457;\&#20117;&#19979;\&#20117;&#19979;&#24213;&#31295;\dsm\&#36797;&#27827;&#27833;&#30000;\0312&#24180;&#23457;\&#38075;&#20108;\&#38075;&#20108;&#24213;&#31295;\dsm\&#28895;&#21488;&#27688;&#32438;\2003-\2003&#25171;&#21360;&#27073;\&#26032;&#24314;&#25991;&#20214;&#22841;\2003&#24180;&#31185;&#30446;&#20313;&#39069;&#34920;&#65288;&#2603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WeChat%20Files\wxid_l75tttollg8l21\FileStorage\File\2021-12\01-&#25104;&#26412;&#27861;&#36164;&#20135;&#35780;&#20272;&#30003;&#25253;&#34920;-2019(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28165;&#21326;&#21516;&#26041;\2006&#24180;&#23457;\&#21512;&#24182;&#25269;&#38144;\&#21516;&#26041;&#32929;&#20221;&#23545;&#228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23457;&#35745;&#25991;&#20214;\&#21516;&#26041;&#25237;&#36164;&#32467;&#265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XYZH%20USER\&#26700;&#38754;\&#40718;&#26032;\&#20809;&#30424;2001\&#25253;&#34920;&#24213;&#3129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28165;&#21326;&#21516;&#26041;\2006&#24180;&#23457;\&#21512;&#24182;&#25269;&#38144;\2006&#24180;&#24230;&#21516;&#26041;&#32929;&#20221;&#24448;&#26469;&#23545;&#3613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lzhg\&#28895;&#21488;&#27688;&#32438;\2001&#24180;\&#24213;&#31295;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0.0.0.32\&#24120;&#26519;&#32929;&#20221;&#20849;&#20139;\&#24120;&#26519;&#32929;&#20221;\&#35745;&#21010;&#25991;&#20214;\&#25253;&#34920;&#21450;&#38468;&#27880;&#27169;&#29256;\&#24120;&#26519;&#32929;&#20221;2006&#25253;&#34920;&#27169;&#2925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19994;&#21153;\2018&#24180;&#23457;\1-&#20809;&#27915;\8-&#20809;&#27915;&#26412;&#37096;\QT\&#65288;&#21333;&#20307;&#65289;&#38468;&#27880;&#27169;&#26495;2018123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kgsrv113\prc\&#25104;&#26412;&#39044;&#31639;\&#20854;&#20182;&#36153;&#29992;&#28165;&#21333;(&#22303;&#24314;)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LUHONGYI\Desktop\&#20013;&#36164;&#39033;&#30446;\2.15&#36865;&#23457;&#19978;&#28023;&#38081;&#22823;&#30005;&#20449;&#20844;&#21496;&#35780;&#20272;\&#20013;&#36164;&#35780;&#25253;&#23383;[2020]&#31532;020&#21495;&#21271;&#20140;&#20840;&#36335;&#36890;&#20449;&#20449;&#21495;&#30740;&#31350;&#35774;&#35745;&#38498;&#38598;&#22242;&#26377;&#38480;&#20844;&#21496;&#25311;&#25910;&#36141;&#19978;&#28023;&#38081;&#22823;&#30005;&#20449;&#31185;&#25216;&#32929;&#20221;&#26377;&#38480;&#20844;&#21496;&#32929;&#26435;&#39033;&#30446;&#28041;&#21450;&#30340;&#19978;&#28023;&#38081;&#22823;&#30005;&#20449;&#31185;&#25216;&#32929;&#20221;&#26377;&#38480;&#20844;&#21496;&#32929;&#19996;&#20840;&#37096;&#26435;&#30410;&#20215;&#20540;DXJ2020014\&#35780;&#20272;&#25253;&#21578;&#12289;&#35828;&#26126;&#12289;&#26126;&#32454;&#34920;&#65288;&#24102;&#36830;&#25509;&#65289;\Zhongten-1120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CG\ACG%202008-06\My%20Documents\Jesline\Jingu-Mae%20(Scena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01&#19994;&#21153;\1-&#25253;&#21578;&#35268;&#33539;\01&#25805;&#20316;&#35268;&#33539;\&#25104;&#26412;&#27861;&#35780;&#20272;&#34920;(&#22825;&#20581;&#20852;&#19994;&#27169;&#26495;)&#65288;&#22909;&#30340;&#65289;\&#35780;&#20272;&#34920;&#12304;CostMethod&#1230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DOCUME~1\WangFang\LOCALS~1\Temp\notesE1EF34\SZITIC\Changsha\My%20Documents\Jesline\Jingu-Mae%20(Scena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kgsrv113\prc\Temporary%20Internet%20Files\Content.IE5\4N7JASX9\&#21508;&#39033;&#30446;&#21033;&#28070;&#26680;&#23545;\&#22791;&#26597;\&#21508;&#39033;&#30446;&#21033;&#28070;&#26680;&#23545;\&#22791;&#26597;\Greentown%20Model-040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s\valuation\Project\NPL\&#24314;&#34892;NPL&#39033;&#30446;\Data\Korea\KDB\Templates\Template%20-%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Documents%20and%20Settings\lixiang\Local%20Settings\Temporary%20Internet%20Files\OLK187\BSC&#21333;&#20803;&#20986;&#31199;&#29366;&#24577;&#21015;&#34920;(6&#26376;&#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Engagements\011%20Project%20Summit&#19975;&#31185;-&#19996;&#26041;&#34255;&#23665;\Working%20Paper\Dealtool-Project%20Summit_2014092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kgsrv113\prc\data\U388725\Projects\Project%20Westlake\IPO\presentation%20to%20RE%20team.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eims\&#25253;&#34920;&#22791;&#20221;\2001&#24180;&#19978;&#24066;&#25253;&#34920;\&#22266;&#23450;&#36164;&#20135;&#36164;&#26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ANS\SHARED\&#39640;&#30427;&#25237;&#26631;&#21326;&#34701;&#19981;&#33391;&#36164;&#20135;\&#21069;&#26399;&#36164;&#26009;\AS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26032;&#39033;&#30446;\project\&#2608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2006work\&#20013;&#20132;&#39033;&#30446;\&#22522;&#30784;&#36164;&#26009;\&#20013;&#21457;&#36164;&#20135;&#35780;&#20272;&#20844;&#21496;&#36164;&#26009;&#23450;&#31295;0319\My%20job\&#36187;&#29305;\report\WINDOWS\Desktop\&#33487;&#24030;&#33647;&#19994;&#35780;&#20272;\WINDOWS\Desktop\&#33487;&#24030;&#33647;&#19994;&#35780;&#20272;\&#21830;&#26631;&#35780;&#20272;&#36164;&#26009;-&#22635;&#349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26032;&#24314;&#25991;&#20214;&#22841;\&#20013;&#36164;&#39033;&#30446;\2.15&#36865;&#23457;&#19978;&#28023;&#38081;&#22823;&#30005;&#20449;&#20844;&#21496;&#35780;&#20272;\Zhongten-11200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Users\LUHONGYI\Desktop\&#33829;&#21475;&#23665;&#40560;\&#23457;&#35745;TB&#34920;\&#23457;&#35745;TB&#34920;\TB--D-2021-06-{&#32929;08&#33829;&#21475;&#26032;&#23665;&#405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26032;&#24314;&#25991;&#20214;&#22841;1\&#20013;&#36164;&#39033;&#30446;\2021&#24180;&#24230;\&#33829;&#21475;&#23665;&#40560;&#35780;&#20272;&#39033;&#30446;\&#33829;&#21475;&#23665;&#40560;&#35780;&#20272;&#39033;&#30446;\(&#25910;&#20837;&#25353;&#20225;&#19994;&#25552;&#20379;&#30340;&#22686;&#38271;&#29575;&#35745;&#31639;&#65289;&#26032;&#23665;&#40560;&#35780;&#20272;&#25253;&#21578;\&#22303;&#22320;&#35745;&#31639;&#3492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Users\LUHONGYI\Desktop\&#33829;&#21475;&#23665;&#40560;&#35780;&#20272;&#39033;&#30446;\&#24352;&#24037;&#25151;&#23627;&#36164;&#26009;\&#35780;&#20272;&#35828;&#26126;\01-&#25151;&#23627;&#35780;&#20272;&#30003;&#25253;&#34920;-&#33829;&#21475;&#26032;&#23665;&#40560;&#25253;&#35686;&#35774;&#22791;202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26032;&#24314;&#25991;&#20214;&#22841;1\&#20013;&#36164;&#39033;&#30446;\2021&#24180;&#24230;\&#33829;&#21475;&#23665;&#40560;&#35780;&#20272;&#39033;&#30446;\&#33829;&#21475;&#23665;&#40560;&#35780;&#20272;&#39033;&#30446;\(&#25910;&#20837;&#25353;&#20225;&#19994;&#25552;&#20379;&#30340;&#22686;&#38271;&#29575;&#35745;&#31639;&#65289;&#26032;&#23665;&#40560;&#35780;&#20272;&#25253;&#21578;\&#26080;&#24418;&#36164;&#20135;&#35780;&#20272;&#34920;.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Users\LUHONGYI\Desktop\&#33829;&#21475;&#23665;&#40560;&#35780;&#20272;&#39033;&#30446;\(&#25910;&#20837;&#25353;&#20225;&#19994;&#25552;&#20379;&#30340;&#22686;&#38271;&#29575;&#35745;&#31639;&#65289;&#26032;&#23665;&#40560;&#35780;&#20272;&#25253;&#21578;\&#23376;&#20844;&#21496;-&#33829;&#21475;&#36187;&#31119;&#24503;\&#25104;&#26412;&#27861;&#36164;&#20135;&#35780;&#20272;&#30003;&#25253;&#34920;-&#36187;&#31119;&#24503;.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Users\LUHONGYI\Desktop\D\2006work\&#20013;&#20132;&#39033;&#30446;\&#22522;&#30784;&#36164;&#26009;\&#20013;&#21457;&#36164;&#20135;&#35780;&#20272;&#20844;&#21496;&#36164;&#26009;&#23450;&#31295;0319\My%20job\&#36187;&#29305;\report\WINDOWS\Desktop\&#33487;&#24030;&#33647;&#19994;&#35780;&#20272;\WINDOWS\Desktop\&#33487;&#24030;&#33647;&#19994;&#35780;&#20272;\&#21830;&#26631;&#35780;&#20272;&#36164;&#26009;-&#22635;&#3492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Users\LUHONGYI\Desktop\D\2006work\&#20013;&#20132;&#39033;&#30446;\&#22522;&#30784;&#36164;&#26009;\&#20013;&#21457;&#36164;&#20135;&#35780;&#20272;&#20844;&#21496;&#36164;&#26009;&#23450;&#31295;0319\WINDOWS\TEMP\My%20Documents\&#24037;&#20316;&#24213;&#31295;12.11\&#22303;&#22320;&#24213;&#3129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Users\LUHONGYI\Desktop\D\2006work\&#20013;&#20132;&#39033;&#30446;\&#22522;&#30784;&#36164;&#26009;\&#20013;&#21457;&#36164;&#20135;&#35780;&#20272;&#20844;&#21496;&#36164;&#26009;&#23450;&#31295;0319\&#37096;&#38376;&#31649;&#29702;&#21450;&#24037;&#20316;&#24635;&#32467;\&#20013;&#21457;&#26631;&#20934;\&#29616;&#22330;&#24037;&#20316;&#24213;&#31295;\&#24212;&#29992;\My%20Documents\&#24037;&#20316;&#24213;&#31295;12.11\&#22303;&#22320;&#24213;&#3129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26032;&#24314;&#25991;&#20214;&#22841;1\&#20013;&#36164;&#39033;&#30446;\2021&#24180;&#24230;\&#20399;&#39532;&#24179;&#38451;&#26426;&#26800;&#21378;&#28082;&#21387;&#28070;&#28369;&#35774;&#22791;&#21378;\&#20013;&#36164;&#35780;&#25253;&#23383;(2021)&#31532;367&#21495;DXJ2021069&#23665;&#35199;&#24179;&#38451;&#37325;&#24037;&#26426;&#26800;&#26377;&#38480;&#36131;&#20219;&#20844;&#21496;&#25311;&#25910;&#36141;&#36164;&#20135;&#28041;&#21450;&#20399;&#39532;&#24179;&#38451;&#26426;&#26800;&#21378;&#28082;&#21387;&#28070;&#28369;&#35774;&#22791;&#21378;&#30340;&#22266;&#23450;&#36164;&#20135;&#39033;&#30446;\&#35780;&#20272;&#25253;&#21578;&#12289;&#35828;&#26126;&#12289;&#26126;&#32454;&#34920;\&#25104;&#26412;&#27861;&#36164;&#20135;&#35780;&#20272;&#30003;&#25253;&#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0013;&#22825;&#34913;&#35780;&#20272;\work\&#22806;&#21333;\&#20013;&#24191;&#20449;&#36213;&#24635;\&#24191;&#19996;&#30465;&#24191;&#21578;&#20844;&#21496;&#25910;&#36141;&#37325;&#24198;&#32593;&#32476;&#20844;&#21496;&#39033;&#30446;&#32929;&#26435;&#20215;&#20540;&#35780;&#20272;\&#29616;&#22330;&#36164;&#26009;\My%20job\&#36187;&#29305;\report\WINDOWS\Desktop\&#33487;&#24030;&#33647;&#19994;&#35780;&#20272;\WINDOWS\Desktop\&#33487;&#24030;&#33647;&#19994;&#35780;&#20272;\&#21830;&#26631;&#35780;&#20272;&#36164;&#26009;-&#22635;&#349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y%20Documents\&#24037;&#20316;&#24213;&#31295;12.11\&#22303;&#22320;&#24213;&#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20013;&#22825;&#34913;&#35780;&#20272;\work\&#22806;&#21333;\&#20013;&#24191;&#20449;&#36213;&#24635;\&#24191;&#19996;&#30465;&#24191;&#21578;&#20844;&#21496;&#25910;&#36141;&#37325;&#24198;&#32593;&#32476;&#20844;&#21496;&#39033;&#30446;&#32929;&#26435;&#20215;&#20540;&#35780;&#20272;\&#29616;&#22330;&#36164;&#26009;\My%20Documents\XQW\xqw&#32511;A\&#32511;A&#29983;&#36798;&#23457;&#35745;\&#23457;&#23450;&#349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10.28.90\&#32844;&#33021;&#37096;&#24180;&#23457;\lb\&#27982;&#21335;&#38050;&#38081;\&#20108;&#27425;&#21453;&#39304;&#24847;&#35265;\&#25253;&#34920;&#38468;&#27880;&#21450;&#19987;&#39033;&#35828;&#26126;\&#27880;&#37322;\&#29983;&#20135;&#25104;&#26412;-&#19968;&#28860;&#3805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0.28.90\&#32844;&#33021;&#37096;&#24180;&#23457;\lb\&#27982;&#21335;&#38050;&#38081;\&#20108;&#27425;&#21453;&#39304;&#24847;&#35265;\&#25253;&#34920;&#38468;&#27880;&#21450;&#19987;&#39033;&#35828;&#26126;\&#38144;&#21806;\11.xlw"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填表说明"/>
      <sheetName val="OPT"/>
      <sheetName val="项目"/>
      <sheetName val="Index"/>
      <sheetName val="汇总表"/>
      <sheetName val="分类汇总表"/>
      <sheetName val="流动资产汇总表"/>
      <sheetName val="货币资金汇总表"/>
      <sheetName val="现金"/>
      <sheetName val="银行存款"/>
      <sheetName val="其他货币资金"/>
      <sheetName val="交易性金融汇总表"/>
      <sheetName val="交易性股票"/>
      <sheetName val="交易性债券"/>
      <sheetName val="交易性基金"/>
      <sheetName val="应收票据"/>
      <sheetName val="应收账款"/>
      <sheetName val="预付款项"/>
      <sheetName val="应收利息"/>
      <sheetName val="应收股利"/>
      <sheetName val="其他应收款"/>
      <sheetName val="存货汇总表"/>
      <sheetName val="材料采购"/>
      <sheetName val="原材料"/>
      <sheetName val="在库周转材料"/>
      <sheetName val="委托加工物资"/>
      <sheetName val="产成品"/>
      <sheetName val="在产品"/>
      <sheetName val="发出商品"/>
      <sheetName val="在用周转材料"/>
      <sheetName val="一年到期非流资产"/>
      <sheetName val="其他流动资产"/>
      <sheetName val="非流动资产汇总表"/>
      <sheetName val="可售金融资产汇总表"/>
      <sheetName val="可出售股票"/>
      <sheetName val="可出售债券"/>
      <sheetName val="可售其他投资"/>
      <sheetName val="持有到期投资"/>
      <sheetName val="长期应收款"/>
      <sheetName val="长期股权投资"/>
      <sheetName val="投资房地产汇总表"/>
      <sheetName val="投资性房产HC"/>
      <sheetName val="投资性房产HF"/>
      <sheetName val="投资性地产GC"/>
      <sheetName val="投资性地产GF"/>
      <sheetName val="固定资产汇总表"/>
      <sheetName val="房屋建筑物"/>
      <sheetName val="构筑物"/>
      <sheetName val="管道和沟槽"/>
      <sheetName val="机器设备"/>
      <sheetName val="车辆"/>
      <sheetName val="电子设备"/>
      <sheetName val="土地"/>
      <sheetName val="在建工程汇总表"/>
      <sheetName val="土建工程"/>
      <sheetName val="安装工程"/>
      <sheetName val="工程物资"/>
      <sheetName val="固定资产清理"/>
      <sheetName val="生产性生物"/>
      <sheetName val="油气资产"/>
      <sheetName val="无形资产汇总表"/>
      <sheetName val="土地使用权"/>
      <sheetName val="矿业权"/>
      <sheetName val="其他无形资产"/>
      <sheetName val="开发支出"/>
      <sheetName val="商誉"/>
      <sheetName val="长期待摊费用"/>
      <sheetName val="递延税资产"/>
      <sheetName val="其他非流资产"/>
      <sheetName val="流动负债汇总表"/>
      <sheetName val="短期借款"/>
      <sheetName val="交易金融负债"/>
      <sheetName val="应付票据"/>
      <sheetName val="应付账款"/>
      <sheetName val="预收款项"/>
      <sheetName val="应付薪酬"/>
      <sheetName val="应交税费"/>
      <sheetName val="应付利息"/>
      <sheetName val="应付股利"/>
      <sheetName val="其他应付款"/>
      <sheetName val="一年到期非流负债"/>
      <sheetName val="其他流动负债"/>
      <sheetName val="非流负债汇总表"/>
      <sheetName val="长期借款"/>
      <sheetName val="应付债券"/>
      <sheetName val="长期应付款"/>
      <sheetName val="专项应付款"/>
      <sheetName val="预计负债"/>
      <sheetName val="递延税负债"/>
      <sheetName val="其他非流负债"/>
      <sheetName val="明细表目录"/>
      <sheetName val="评估结论"/>
      <sheetName val="评估范围"/>
      <sheetName val="说明附表A"/>
      <sheetName val="说明附表B"/>
      <sheetName val="非经营项目"/>
      <sheetName val="标识符"/>
      <sheetName val="底稿目录"/>
      <sheetName val="信息报备表"/>
      <sheetName val="项目概况"/>
      <sheetName val="评估人员"/>
      <sheetName val="聘请专家"/>
      <sheetName val="资料清单"/>
      <sheetName val="会计政策调查"/>
    </sheetNames>
    <sheetDataSet>
      <sheetData sheetId="0"/>
      <sheetData sheetId="1"/>
      <sheetData sheetId="2">
        <row r="15">
          <cell r="D15" t="str">
            <v>姓名</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报表"/>
      <sheetName val="数字视频并帐"/>
      <sheetName val="股本变化表"/>
      <sheetName val="原资产负债"/>
      <sheetName val="原损益"/>
      <sheetName val="分工"/>
      <sheetName val="期初调整"/>
      <sheetName val="总部+数字视频年初数"/>
      <sheetName val="Sheet1"/>
      <sheetName val="综合成本分析01.01-0205"/>
      <sheetName val="银行存款明细表"/>
      <sheetName val="真实性U120C"/>
      <sheetName val="#REF!"/>
      <sheetName val="银行借款询证"/>
      <sheetName val="FSM"/>
      <sheetName val="资产负债表"/>
      <sheetName val="设备采购01"/>
      <sheetName val="设备采购02"/>
      <sheetName val="设备采购03"/>
      <sheetName val="数量对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母公司账套"/>
      <sheetName val="关联方-控制与重大影响"/>
      <sheetName val="关联方-股东与同受控制"/>
      <sheetName val="非合并关联方一览表"/>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合并对帐表"/>
      <sheetName val="减值准备"/>
      <sheetName val="货币资金"/>
      <sheetName val="短期投资"/>
      <sheetName val="应收票据"/>
      <sheetName val="应收票据质押"/>
      <sheetName val="应收账款06"/>
      <sheetName val="应收账款05"/>
      <sheetName val="应收账款前5名"/>
      <sheetName val="其他应收款06"/>
      <sheetName val="其他应收款05"/>
      <sheetName val="其他应收款前5名"/>
      <sheetName val="预付账款06"/>
      <sheetName val="预付账款05"/>
      <sheetName val="存货"/>
      <sheetName val="待摊费用"/>
      <sheetName val="长期股权投资"/>
      <sheetName val="股权投资差额"/>
      <sheetName val="固定资产"/>
      <sheetName val="工程物资"/>
      <sheetName val="在建工程"/>
      <sheetName val="在建工程减值准备"/>
      <sheetName val="无形资产"/>
      <sheetName val="无形资产减值准备"/>
      <sheetName val="长期待摊费用"/>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专项应付款"/>
      <sheetName val="主营业务收入前5名"/>
      <sheetName val="主营业务税金及附加"/>
      <sheetName val="其他业务利润"/>
      <sheetName val="财务费用"/>
      <sheetName val="投资收益"/>
      <sheetName val="补贴收入"/>
      <sheetName val="营业外收支"/>
      <sheetName val="利润表补充资料"/>
      <sheetName val="非经常性损益"/>
      <sheetName val="单位名称"/>
      <sheetName val="Erection"/>
      <sheetName val="目录"/>
      <sheetName val="流资汇总"/>
      <sheetName val="产品销售成本.dbf"/>
      <sheetName val="产品销售收入成本明细表（合同）"/>
      <sheetName val="2002年管理费用"/>
      <sheetName val="cashflow-mgat"/>
      <sheetName val="hdcnt 3"/>
      <sheetName val="资产负债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 val="数量对比"/>
      <sheetName val="毛利"/>
      <sheetName val="月"/>
      <sheetName val="收入"/>
      <sheetName val="成本"/>
      <sheetName val="倒扎表03"/>
      <sheetName val="Sheet2"/>
      <sheetName val="其他利润明细"/>
      <sheetName val="内部往来"/>
      <sheetName val="#REF!"/>
      <sheetName val="盘点表"/>
      <sheetName val="公司名称及科目"/>
      <sheetName val="FY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库龄统计"/>
      <sheetName val="设备采购05"/>
      <sheetName val="设备采购04"/>
      <sheetName val="设备采购03"/>
      <sheetName val="设备采购02"/>
      <sheetName val="设备采购01"/>
      <sheetName val="#REF!"/>
      <sheetName val="本部采购10-12"/>
      <sheetName val="Plants&amp;Property"/>
      <sheetName val="Machinary"/>
      <sheetName val="Office equpiments"/>
      <sheetName val="vehicles"/>
      <sheetName val="销账"/>
      <sheetName val="其他利润明细"/>
      <sheetName val="预收明细表"/>
      <sheetName val="预付明细"/>
      <sheetName val="分期收款发出12月"/>
      <sheetName val="应收市内"/>
      <sheetName val="应收外埠"/>
      <sheetName val="数量对比"/>
      <sheetName val="DATA"/>
      <sheetName val="科目余额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目录"/>
      <sheetName val="FSM"/>
      <sheetName val="FS"/>
      <sheetName val="合并H"/>
      <sheetName val="HH"/>
      <sheetName val="HF"/>
      <sheetName val="坏帐"/>
      <sheetName val="合并底稿"/>
      <sheetName val="本部合并B"/>
      <sheetName val="BH"/>
      <sheetName val="BF"/>
      <sheetName val="研究YJ"/>
      <sheetName val="YJH"/>
      <sheetName val="YJF"/>
      <sheetName val="外贸W"/>
      <sheetName val="WH"/>
      <sheetName val="WF"/>
      <sheetName val="韵美Y"/>
      <sheetName val="YH"/>
      <sheetName val="YF"/>
      <sheetName val="强磁QC"/>
      <sheetName val="QH"/>
      <sheetName val="QF"/>
      <sheetName val="本部Z"/>
      <sheetName val="ZH"/>
      <sheetName val="ZF"/>
      <sheetName val="准备和所得税"/>
      <sheetName val="投资收益"/>
      <sheetName val="事业S"/>
      <sheetName val="SH"/>
      <sheetName val="SF"/>
      <sheetName val="结算J"/>
      <sheetName val="JH"/>
      <sheetName val="JF"/>
      <sheetName val="资产附注"/>
      <sheetName val="负债损益附注"/>
      <sheetName val="审计调整"/>
      <sheetName val="凤县折旧测算"/>
      <sheetName val="设备采购03"/>
      <sheetName val="设备采购02"/>
      <sheetName val="设备采购01"/>
      <sheetName val="公司名称及科目"/>
      <sheetName val="#REF!"/>
      <sheetName val="FA-06-不看"/>
      <sheetName val="FA-05-不看"/>
      <sheetName val="应付"/>
      <sheetName val="数字视频并帐"/>
      <sheetName val="单位名称"/>
      <sheetName val="UFPrn20060213094123"/>
      <sheetName val="双城门"/>
      <sheetName val="本部"/>
      <sheetName val="第8页"/>
      <sheetName val="Input ar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产品销售收入成本明细表（合同）"/>
      <sheetName val="产品销售成本.dbf"/>
      <sheetName val="Sheet3"/>
      <sheetName val="收入成本测算"/>
      <sheetName val="零星合同—L"/>
      <sheetName val="成套合同—X"/>
      <sheetName val="软启动器—R"/>
      <sheetName val="软启动器—M"/>
      <sheetName val="基本生产明细账"/>
      <sheetName val="数字视频并帐"/>
      <sheetName val="中山低值"/>
      <sheetName val="FSM"/>
      <sheetName val="DATA"/>
      <sheetName val="Consolidation"/>
      <sheetName val="设备采购01"/>
      <sheetName val="设备采购02"/>
      <sheetName val="设备采购03"/>
      <sheetName val="公司名称及科目"/>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母公司账套"/>
      <sheetName val="关联方-控制与重大影响"/>
      <sheetName val="关联方-股东与同受控制"/>
      <sheetName val="合并对账表"/>
      <sheetName val="减值准备"/>
      <sheetName val="货币资金"/>
      <sheetName val="短期投资"/>
      <sheetName val="应收票据"/>
      <sheetName val="应收票据质押"/>
      <sheetName val="应收账款06"/>
      <sheetName val="应收账款05"/>
      <sheetName val="应收账款附注"/>
      <sheetName val="应收账款前5名"/>
      <sheetName val="其他应收款06"/>
      <sheetName val="其他应收款05"/>
      <sheetName val="其他应收款附注"/>
      <sheetName val="其他应收款前5名"/>
      <sheetName val="预付账款06"/>
      <sheetName val="预付账款05"/>
      <sheetName val="预付账款附注"/>
      <sheetName val="存货"/>
      <sheetName val="存货附注"/>
      <sheetName val="待摊费用"/>
      <sheetName val="长期投资"/>
      <sheetName val="合并长期股票投资"/>
      <sheetName val="合并长期债权投资"/>
      <sheetName val="合并其他股权投资"/>
      <sheetName val="母公司其他股权投资"/>
      <sheetName val="股权投资差额"/>
      <sheetName val="固定资产"/>
      <sheetName val="固定资产附注"/>
      <sheetName val="工程物资"/>
      <sheetName val="在建工程"/>
      <sheetName val="在建工程减值准备"/>
      <sheetName val="无形资产-合并"/>
      <sheetName val="无形资产减值准备"/>
      <sheetName val="长期待摊费用-合并"/>
      <sheetName val="短期借款"/>
      <sheetName val="短期借款-逾期"/>
      <sheetName val="提供担保"/>
      <sheetName val="应付票据"/>
      <sheetName val="应付账款"/>
      <sheetName val="预收账款"/>
      <sheetName val="应付股利"/>
      <sheetName val="应交税金"/>
      <sheetName val="其他应交款"/>
      <sheetName val="其他应付款"/>
      <sheetName val="预提费用"/>
      <sheetName val="一年内到期的长期负债"/>
      <sheetName val="一年内到期的长期借款-逾期"/>
      <sheetName val="长期借款"/>
      <sheetName val="长期应付款"/>
      <sheetName val="专项应付款"/>
      <sheetName val="股本"/>
      <sheetName val="资本公积"/>
      <sheetName val="盈余公积"/>
      <sheetName val="未分配利润"/>
      <sheetName val="主营业务收入成本"/>
      <sheetName val="主营收入成本附注"/>
      <sheetName val="主营业务收入前5名"/>
      <sheetName val="主营业务税金及附加"/>
      <sheetName val="其他业务利润"/>
      <sheetName val="财务费用"/>
      <sheetName val="投资收益"/>
      <sheetName val="补贴收入"/>
      <sheetName val="营业外收支"/>
      <sheetName val="利润表补充资料"/>
      <sheetName val="非经常性损益"/>
      <sheetName val="收益指标"/>
      <sheetName val="非合并关联往来"/>
      <sheetName val="非合并关联交易-资金占用"/>
      <sheetName val="非合并关联交易-销售商品"/>
      <sheetName val="非合并关联交易-提供劳务"/>
      <sheetName val="非合并关联交易-采购物资"/>
      <sheetName val="非合并关联交易-接受劳务"/>
      <sheetName val="非合并关联交易-销售商品以外其他资产"/>
      <sheetName val="非合并关联交易-购买商品以外其他资产"/>
      <sheetName val="非合并关联交易-资产租入"/>
      <sheetName val="非合并关联交易-资产出租"/>
      <sheetName val="非合并关联交易-技术转让"/>
      <sheetName val="非合并关联交易-商标许可"/>
      <sheetName val="非合并关联交易-研发项目转移"/>
      <sheetName val="非合并关联交易-综合管理服务"/>
      <sheetName val="非合并关联交易-业务合作"/>
      <sheetName val="单位名称"/>
      <sheetName val="基本情况表"/>
      <sheetName val="产品销售成本.dbf"/>
      <sheetName val="产品销售收入成本明细表（合同）"/>
      <sheetName val="#REF!"/>
      <sheetName val="数字视频并帐"/>
      <sheetName val="公司名称及科目"/>
      <sheetName val="标准数"/>
      <sheetName val="KeyData"/>
      <sheetName val="多级销售汇总表（备用）"/>
      <sheetName val="资产负债表"/>
      <sheetName val="在产品2001"/>
      <sheetName val="科目余额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 val="      "/>
      <sheetName val="评估结果分类汇总表"/>
      <sheetName val="流动资产--货币"/>
      <sheetName val="流动资产--货币 (2)"/>
      <sheetName val="流动资产--货币 (3)"/>
      <sheetName val="短投汇总表"/>
      <sheetName val="短投"/>
      <sheetName val="短投 (2)"/>
      <sheetName val="流动资产--票据"/>
      <sheetName val="流动资产--应收"/>
      <sheetName val="流动资产--利润"/>
      <sheetName val="流动资产--利息"/>
      <sheetName val="流动资产--预付"/>
      <sheetName val="流动资产--补贴"/>
      <sheetName val="流动资产--其他应收"/>
      <sheetName val="流动资产--存货"/>
      <sheetName val="流动资产-原材料"/>
      <sheetName val="流动资产-材料采购"/>
      <sheetName val="流动资产-在库低值"/>
      <sheetName val="流动资产-产成品"/>
      <sheetName val="流动资产-在用低值"/>
      <sheetName val="流动资产--待摊"/>
      <sheetName val="流动资产--待处理"/>
      <sheetName val="一年到期长期债券"/>
      <sheetName val="其他流动资产"/>
      <sheetName val="长期投资--股票"/>
      <sheetName val="长期投资--债券"/>
      <sheetName val="长期投资--其他投资"/>
      <sheetName val="房屋建筑物"/>
      <sheetName val="构筑物"/>
      <sheetName val="码头"/>
      <sheetName val="机器设备"/>
      <sheetName val="车辆"/>
      <sheetName val="电子设备"/>
      <sheetName val="船舶设备"/>
      <sheetName val="通导设备"/>
      <sheetName val="集装箱设备"/>
      <sheetName val="固定-土地"/>
      <sheetName val="工程物资"/>
      <sheetName val="土建工程"/>
      <sheetName val="设备安装"/>
      <sheetName val="固定资产清理"/>
      <sheetName val="待处理固定资产"/>
      <sheetName val="土地使用权"/>
      <sheetName val="其他无形资产"/>
      <sheetName val="开办费"/>
      <sheetName val="长期待摊费用"/>
      <sheetName val="其他长期资产"/>
      <sheetName val="递延税款"/>
      <sheetName val="短期借款"/>
      <sheetName val="应付票据"/>
      <sheetName val="应付帐款"/>
      <sheetName val="预收帐款"/>
      <sheetName val="代销商品款"/>
      <sheetName val="其他应付款"/>
      <sheetName val="应付工资"/>
      <sheetName val="应付福利费"/>
      <sheetName val="应交税金"/>
      <sheetName val="预提费用"/>
      <sheetName val="一年内到期长期负债"/>
      <sheetName val="其他流动负债"/>
      <sheetName val="长期借款"/>
      <sheetName val="应付债券"/>
      <sheetName val="长期应付款"/>
      <sheetName val="住房周转金"/>
      <sheetName val="其他长期负债"/>
      <sheetName val="递延税款贷款"/>
      <sheetName val="00000000"/>
      <sheetName val="10000000"/>
      <sheetName val="Sheet1"/>
      <sheetName val="成本费用调整表"/>
      <sheetName val="8月人数调整"/>
      <sheetName val="IP卡收入分解"/>
      <sheetName val="服务收入加其他业利润"/>
      <sheetName val="平均资产总额"/>
      <sheetName val="分公司EBITDA率"/>
      <sheetName val="收支差额"/>
      <sheetName val="上年收入"/>
      <sheetName val="本年长数互收"/>
      <sheetName val="收支系数数据"/>
      <sheetName val="收支系数"/>
      <sheetName val="资产报酬率"/>
      <sheetName val="劳动生产率"/>
      <sheetName val="百元工资产出率"/>
      <sheetName val="收入增长贡献率"/>
      <sheetName val="收支差额贡献率"/>
      <sheetName val="封面"/>
      <sheetName val="目录"/>
      <sheetName val="表1 货币资金"/>
      <sheetName val="表1-1 银行存款明细表"/>
      <sheetName val="表2 短期投资"/>
      <sheetName val="表3 应收帐款"/>
      <sheetName val="表4 应收票据"/>
      <sheetName val="表5 存货"/>
      <sheetName val="表5-1 存货跌价损失准备计算表"/>
      <sheetName val="表5-2 存货倒推表"/>
      <sheetName val="表6 预付帐款"/>
      <sheetName val="表6-1 其他应收款"/>
      <sheetName val="表6-2 待摊费用"/>
      <sheetName val="表6-3 预付及其他流动资产 "/>
      <sheetName val="表7 固定资产变动表"/>
      <sheetName val="表7-1 固定资产折旧表（上市） "/>
      <sheetName val="表7-1-1 固定资产折旧表  (非上市)"/>
      <sheetName val="表7-2 待处理财产损溢"/>
      <sheetName val="表7-3 固定资产有关资料"/>
      <sheetName val="表8-1 移动"/>
      <sheetName val="表8-2-1 数据"/>
      <sheetName val="表8-2-2 互联网"/>
      <sheetName val="表8-3 长途"/>
      <sheetName val="表8-4 寻呼"/>
      <sheetName val="表8-5 市话"/>
      <sheetName val="表8-6 在建工程明细表"/>
      <sheetName val="表8-7 工程合同汇总表(移动) NEW"/>
      <sheetName val="表8-7 工程合同汇总表(移动) (2)"/>
      <sheetName val="表8-8 在建工程有关资料"/>
      <sheetName val="表9 长期待摊费用"/>
      <sheetName val="表9-1 租赁合同汇总表"/>
      <sheetName val="表10 无形资产变动表"/>
      <sheetName val="表11 长期投资"/>
      <sheetName val="表11-1 长期股票投资"/>
      <sheetName val="表11-2 长期股权投资－未合并子公司"/>
      <sheetName val="表11-3 长期股权投资 － 合营公司"/>
      <sheetName val="表11-4 长期股权投资－联营公司"/>
      <sheetName val="表11-5 长期股权投资－参股公司"/>
      <sheetName val="表11-6 长期债权投资"/>
      <sheetName val="表11-7 其他债权投资"/>
      <sheetName val="表12 关联公司交易"/>
      <sheetName val="表12-1 与总部对帐"/>
      <sheetName val="表8-7 工程合同汇总表(移动) (5)"/>
      <sheetName val="公  "/>
      <sheetName val="共同"/>
      <sheetName val="共同 (2)"/>
      <sheetName val="BSC  BTS"/>
      <sheetName val="西门子 "/>
      <sheetName val="Sheet1 (2)"/>
      <sheetName val="光端机"/>
      <sheetName val="二次分配    "/>
      <sheetName val="二次分配     (2)"/>
      <sheetName val="二次分配     (3)"/>
      <sheetName val="二次分配     (4)"/>
      <sheetName val="表8-7 工程合同汇总表(移动) (3)"/>
      <sheetName val="表8-7 工程合同汇总表 (上市) (2)"/>
      <sheetName val="5运输设备"/>
      <sheetName val="1货币资金"/>
      <sheetName val="全年"/>
      <sheetName val="比较"/>
      <sheetName val="1-11月"/>
      <sheetName val="Index"/>
      <sheetName val="ADJ"/>
      <sheetName val="ADJ-Example"/>
      <sheetName val="WB"/>
      <sheetName val="Adj.No"/>
      <sheetName val="FS-W"/>
      <sheetName val="FS-N"/>
      <sheetName val="FS-O"/>
      <sheetName val="PL"/>
      <sheetName val="NA"/>
      <sheetName val="S00"/>
      <sheetName val="S01"/>
      <sheetName val="S02"/>
      <sheetName val="S03"/>
      <sheetName val="S03_3"/>
      <sheetName val="S04_3"/>
      <sheetName val="b00w"/>
      <sheetName val="b00n"/>
      <sheetName val="p00w"/>
      <sheetName val="p00n"/>
      <sheetName val="h00w"/>
      <sheetName val="h00n"/>
      <sheetName val="b01w"/>
      <sheetName val="b01n"/>
      <sheetName val="p01w"/>
      <sheetName val="p01n"/>
      <sheetName val="h01w"/>
      <sheetName val="h01n"/>
      <sheetName val="b02w"/>
      <sheetName val="b02n"/>
      <sheetName val="p02w"/>
      <sheetName val="p02n"/>
      <sheetName val="h02w"/>
      <sheetName val="h02n"/>
      <sheetName val="b03w"/>
      <sheetName val="b03n"/>
      <sheetName val="p03w"/>
      <sheetName val="p03n"/>
      <sheetName val="h03w"/>
      <sheetName val="h03n"/>
      <sheetName val="b03_3w"/>
      <sheetName val="b03_3n"/>
      <sheetName val="p03_3w"/>
      <sheetName val="p03_3n"/>
      <sheetName val="h03_3w"/>
      <sheetName val="h03_3n"/>
      <sheetName val="b04_3w"/>
      <sheetName val="b04_3n"/>
      <sheetName val="p04_3w"/>
      <sheetName val="p04_3n"/>
      <sheetName val="h04_3w"/>
      <sheetName val="h04_3n"/>
      <sheetName val="01"/>
      <sheetName val="02"/>
      <sheetName val="03"/>
      <sheetName val="04"/>
      <sheetName val="05"/>
      <sheetName val="税金计提"/>
      <sheetName val="税金计提 (2)"/>
      <sheetName val="税金计提 (3)"/>
      <sheetName val="6月合并"/>
      <sheetName val="税金计提07"/>
      <sheetName val="1固定资产汇总表"/>
      <sheetName val="4通用设备"/>
      <sheetName val="6线路设备"/>
      <sheetName val="7电信机械设备"/>
      <sheetName val="8电源设备 "/>
      <sheetName val="9固定_土地"/>
      <sheetName val="10工程物资"/>
      <sheetName val="12设备安装 (暂估入账余额)"/>
      <sheetName val="13设备安装（其他）"/>
      <sheetName val="14固定资产清理"/>
      <sheetName val="15待处理固定资产"/>
      <sheetName val="绥棱（车）"/>
      <sheetName val="绥棱"/>
      <sheetName val="上报"/>
      <sheetName val="34土地使用权"/>
      <sheetName val="甘肃省电信机械历年价格系数表"/>
      <sheetName val="Journal list"/>
      <sheetName val="Log"/>
      <sheetName val="Journal list (2)"/>
      <sheetName val="Journal list (3)"/>
      <sheetName val="Journal list (4)"/>
      <sheetName val="Journal list (5)"/>
      <sheetName val="P1 损益表"/>
      <sheetName val="P2 主营业务收入"/>
      <sheetName val="P3 跨期间工程设计收入"/>
      <sheetName val="P4 跨期间工程施工收入"/>
      <sheetName val="P5 器材供应收入 "/>
      <sheetName val="P6主营业务成本"/>
      <sheetName val="P7营业税金及附加"/>
      <sheetName val="P8营业费用"/>
      <sheetName val="P9管理费用"/>
      <sheetName val="P10利息费用"/>
      <sheetName val="P11其它业务利润(亏损)"/>
      <sheetName val="P12 投资收益汇总表"/>
      <sheetName val="P12-1 投资收益明细表"/>
      <sheetName val="P13营业外收支"/>
      <sheetName val="P14以前年度损益调整"/>
      <sheetName val="P15 所得税-企业所得税纳税调节表"/>
      <sheetName val="P16 所得税-递延税项"/>
      <sheetName val="其俖应交款"/>
      <sheetName val="应侤税金"/>
      <sheetName val="样品 "/>
      <sheetName val="样品  (2)"/>
      <sheetName val=""/>
      <sheetName val="_13 铁路配件.xlsῘ长期投资--其他投资"/>
      <sheetName val="新中大资产负债表"/>
      <sheetName val="新中大损益表"/>
      <sheetName val="内部损益表"/>
      <sheetName val="含税损益表附表（本月)"/>
      <sheetName val="含税损益表附表（本年累计)"/>
      <sheetName val="费用汇总表"/>
      <sheetName val="经营费用明细表（本月）"/>
      <sheetName val="经营费用明细表（本年）"/>
      <sheetName val="管理费用明细表（本月)"/>
      <sheetName val="管理费用明细表（本年）"/>
      <sheetName val="销售收入明细表"/>
      <sheetName val="商品库存周转天数表"/>
      <sheetName val="资产对帐表"/>
      <sheetName val="其他应收"/>
      <sheetName val="其他应付"/>
      <sheetName val="资产对帐清单 "/>
      <sheetName val="长期投资汇总衬"/>
      <sheetName val="产品销售收入成本明细表（合同）"/>
      <sheetName val="1&amp;其他应收"/>
      <sheetName val="P!6 所得税-递延税项"/>
      <sheetName val="基本情况"/>
      <sheetName val="流动资产--其他应收 坏帐(2)"/>
      <sheetName val="流动资产-库存材料"/>
      <sheetName val="流动资产-库存商品"/>
      <sheetName val="流动资产-出租商品"/>
      <sheetName val="流动资产-委托代销商品"/>
      <sheetName val="流动资产-受托代销商品"/>
      <sheetName val="固定_土地"/>
      <sheetName val="设备安装 (已)"/>
      <sheetName val="设备安装（未）"/>
      <sheetName val="其它应交款"/>
      <sheetName val="汇总表"/>
      <sheetName val="税"/>
      <sheetName val="工资表"/>
      <sheetName val="企业表一"/>
      <sheetName val="M-5C"/>
      <sheetName val="M-5A"/>
      <sheetName val="中山低值"/>
      <sheetName val="营业汇总-旬报"/>
      <sheetName val="营业汇总-月报"/>
      <sheetName val="移动销售汇总-旬报"/>
      <sheetName val="移动销售汇总-月报"/>
      <sheetName val="数据固定销售汇总-旬报"/>
      <sheetName val="数据固定销售汇总-月报"/>
      <sheetName val="附表1（营业厅）-下旬"/>
      <sheetName val="附表1（营业厅）-下旬 (2)"/>
      <sheetName val="附表1（营业厅）-下旬 (3)"/>
      <sheetName val="附表1（营业厅）-下旬 (4)"/>
      <sheetName val="附表1（营业厅）-下旬 (5)"/>
      <sheetName val="附表1（营业厅）-下旬 (6)"/>
      <sheetName val="附表1（营业厅）-下旬 (7)"/>
      <sheetName val="附表1（营业厅）-下旬 (8)"/>
      <sheetName val="附表1（营业厅）-下旬 (9)"/>
      <sheetName val="附表1（营业厅）-下旬 (10)"/>
      <sheetName val="附表1（营业厅）-下旬 (11)"/>
      <sheetName val="附表1（营业厅）-月报"/>
      <sheetName val="附表1（大客户） (2)-下旬"/>
      <sheetName val="附表1（大客户） (2)-下旬 (2)"/>
      <sheetName val="附表1（大客户） (2)-下旬 (3)"/>
      <sheetName val="附表1（大客户） (2)-下旬 (4)"/>
      <sheetName val="附表1（大客户） (2)-下旬 (5)"/>
      <sheetName val="附表1（大客户） (2)-下旬 (6)"/>
      <sheetName val="附表1（大客户） (2)-下旬 (7)"/>
      <sheetName val="附表1（大客户） (2)-下旬 (8)"/>
      <sheetName val="附表1（大客户） (2)-下旬 (9)"/>
      <sheetName val="附表1（大客户） (2)-下旬 (10)"/>
      <sheetName val="附表1（大客户） (2)-下旬 (11)"/>
      <sheetName val="附表1（大客户） (2)-月报"/>
      <sheetName val="附表1（经销商） (3)-下旬"/>
      <sheetName val="附表1（经销商） (3)-下旬 (2)"/>
      <sheetName val="附表1（经销商） (3)-下旬 (3)"/>
      <sheetName val="附表1（经销商） (3)-下旬 (4)"/>
      <sheetName val="附表1（经销商） (3)-下旬 (5)"/>
      <sheetName val="附表1（经销商） (3)-下旬 (6)"/>
      <sheetName val="附表1（经销商） (3)-下旬 (7)"/>
      <sheetName val="附表1（经销商） (3)-下旬 (8)"/>
      <sheetName val="附表1（经销商） (3)-下旬 (9)"/>
      <sheetName val="附表1（经销商） (3)-下旬 (10)"/>
      <sheetName val="附表1（经销商） (3)-下旬 (11)"/>
      <sheetName val="附表1（经销商） (3)-月报"/>
      <sheetName val="附表1（合作厅） (4)-下旬"/>
      <sheetName val="附表1（合作厅） (4)-下旬 (2)"/>
      <sheetName val="附表1（合作厅） (4)-下旬 (3)"/>
      <sheetName val="附表1（合作厅） (4)-下旬 (4)"/>
      <sheetName val="附表1（合作厅） (4)-下旬 (5)"/>
      <sheetName val="附表1（合作厅） (4)-下旬 (6)"/>
      <sheetName val="附表1（合作厅） (4)-下旬 (7)"/>
      <sheetName val="附表1（合作厅） (4)-下旬 (8)"/>
      <sheetName val="附表1（合作厅） (4)-下旬 (9)"/>
      <sheetName val="附表1（合作厅） (4)-下旬 (10)"/>
      <sheetName val="附表1（合作厅） (4)-下旬 (11)"/>
      <sheetName val="附表1（合作厅） (4)-月报 "/>
      <sheetName val="附表2-下旬"/>
      <sheetName val="附表2-下旬 (2)"/>
      <sheetName val="附表2-下旬 (3)"/>
      <sheetName val="附表2-下旬 (4)"/>
      <sheetName val="附表2-下旬 (5)"/>
      <sheetName val="附表2-下旬 (6)"/>
      <sheetName val="附表2-下旬 (7)"/>
      <sheetName val="附表2-下旬 (8)"/>
      <sheetName val="附表2-下旬 (9)"/>
      <sheetName val="附表2-下旬 (10)"/>
      <sheetName val="附表2-下旬 (11)"/>
      <sheetName val="附表2-月报"/>
      <sheetName val="附表3-下旬"/>
      <sheetName val="附表3-下旬 (2)"/>
      <sheetName val="附表3-下旬 (3)"/>
      <sheetName val="附表3-下旬 (4)"/>
      <sheetName val="附表3-下旬 (5)"/>
      <sheetName val="附表3-下旬 (6)"/>
      <sheetName val="附表3-下旬 (7)"/>
      <sheetName val="附表3-下旬 (8)"/>
      <sheetName val="附表3-下旬 (9)"/>
      <sheetName val="附表3-下旬 (10)"/>
      <sheetName val="附表3-下旬 (11)"/>
      <sheetName val="附表3-月报"/>
      <sheetName val="XXXXXXXX"/>
      <sheetName val="XXXXXXX0"/>
      <sheetName val="XXXXXXX1"/>
      <sheetName val="XXXXXXX2"/>
      <sheetName val="XXXXXXX3"/>
      <sheetName val="XXXXXXX4"/>
      <sheetName val="XXXXXXX5"/>
      <sheetName val="XXXXXXX6"/>
      <sheetName val="图表1"/>
      <sheetName val="2001年话费 "/>
      <sheetName val="网内"/>
      <sheetName val="2000年话费"/>
      <sheetName val="员工促销"/>
      <sheetName val="欠费"/>
      <sheetName val="县区话务量"/>
      <sheetName val="日报表"/>
      <sheetName val="9时"/>
      <sheetName val="SDCCH"/>
      <sheetName val="11时"/>
      <sheetName val="最坏小区"/>
      <sheetName val="11时MSC"/>
      <sheetName val="NICELLREL(bsc)"/>
      <sheetName val="NBRMSCLST(msc)"/>
      <sheetName val="资产对帐清뼀቙"/>
      <sheetName val="资产对帐清԰"/>
      <sheetName val="资产对帐清Տ"/>
      <sheetName val="资产对帐清쌀እ"/>
      <sheetName val="XXXXXX_x0005_"/>
      <sheetName val="XXXXXX헾"/>
      <sheetName val="表9-1 租赁合同汇总衬"/>
      <sheetName val="XXXXXX헾】"/>
      <sheetName val="自定义"/>
      <sheetName val="单位名称"/>
      <sheetName val="[13 铁路配件.xlsῘ长期投资--其他投资"/>
      <sheetName val="资产负债表"/>
      <sheetName val="公司名称及科目"/>
      <sheetName val="分公司EB"/>
      <sheetName val="XX"/>
      <sheetName val="资产对帐清"/>
      <sheetName val="其他长期2耀"/>
      <sheetName val="P4 跨期间工程敨工收入"/>
      <sheetName val="固定_x0005_"/>
      <sheetName val="XXXXXX⪋⼣"/>
      <sheetName val="XXXX怀⩺缀켎"/>
      <sheetName val="XXXX缀ꌎԯ"/>
      <sheetName val="XX虘_x0013_蚜_x0013_"/>
      <sheetName val="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01销售费用"/>
      <sheetName val="02销售费用"/>
      <sheetName val="fy01"/>
      <sheetName val="FY02"/>
      <sheetName val="02.5发出"/>
      <sheetName val="01.12发出"/>
      <sheetName val="盘点表"/>
      <sheetName val="宽厚普镇板计价"/>
      <sheetName val="普镇板计价"/>
      <sheetName val="25螺纹钢计价"/>
      <sheetName val="16螺纹钢"/>
      <sheetName val="16锰板"/>
      <sheetName val="连铸坯计价"/>
      <sheetName val="宽厚16锰板"/>
      <sheetName val="22螺纹钢"/>
      <sheetName val="02产成品"/>
      <sheetName val="Sheet2"/>
      <sheetName val="Sheet1"/>
      <sheetName val="01产成品"/>
      <sheetName val="01成本"/>
      <sheetName val="02成本"/>
      <sheetName val="其他业务支出"/>
      <sheetName val="XL4Poppy"/>
      <sheetName val="单位名称"/>
      <sheetName val="科目表"/>
      <sheetName val=""/>
      <sheetName val="预收帐款"/>
      <sheetName val="产品销售收入成本明细表（合同）"/>
      <sheetName val="KKKKKKKK"/>
      <sheetName val="企业表一"/>
      <sheetName val="M-5C"/>
      <sheetName val="M-5A"/>
      <sheetName val="产品销售成本.dbf"/>
      <sheetName val="综合成本分析01.01-0205"/>
      <sheetName val="数量对比"/>
      <sheetName val="其他利润明细"/>
      <sheetName val="_x005f_x0000__x005f_x0000__x005"/>
      <sheetName val="#REF!"/>
      <sheetName val="中山低值"/>
      <sheetName val="T-本部销售品种分析"/>
      <sheetName val="数字视频并帐"/>
      <sheetName val="科目余额表"/>
      <sheetName val="_x005f_x005f_x005f_x0000__x005f"/>
      <sheetName val="_x005f_x0000__x005f"/>
      <sheetName val="FSM"/>
      <sheetName val="货币资金主表"/>
      <sheetName val="剥离前"/>
      <sheetName val="_x005f_x0000__x005f_x0000__x005f_x0000__x005f_x0000__x0"/>
      <sheetName val="_x005f_x005f_x005f_x0000__x005f_x005f_x005f_x0000__x005"/>
      <sheetName val="_x005f_x005f_x005f_x005f_x005f_x005f_x005f_x0000__x005f"/>
      <sheetName val="本部"/>
      <sheetName val="在产品2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科目余额表"/>
      <sheetName val="Sheet1"/>
      <sheetName val="工程物资"/>
      <sheetName val="工程物资-"/>
      <sheetName val="工程科目余额"/>
      <sheetName val="36其他长投"/>
      <sheetName val="XL4Poppy"/>
      <sheetName val="产品销售成本.dbf"/>
      <sheetName val="产品销售收入成本明细表（合同）"/>
      <sheetName val="数量金额总账"/>
      <sheetName val="单位名称"/>
      <sheetName val=""/>
      <sheetName val="FY02"/>
      <sheetName val="2003年合同目录"/>
      <sheetName val="FSM"/>
      <sheetName val="bspl"/>
      <sheetName val="差异调整97"/>
      <sheetName val="资产负债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YJBLPF"/>
      <sheetName val="封面"/>
      <sheetName val="索引目录"/>
      <sheetName val="填表说明"/>
      <sheetName val="基本情况"/>
      <sheetName val="资产负债表"/>
      <sheetName val="资产负债表(审计后)"/>
      <sheetName val="资产负债表(审计后) (2)"/>
      <sheetName val="Sheet1"/>
      <sheetName val="说明附表A"/>
      <sheetName val="资料清单"/>
      <sheetName val="会计政策调查"/>
      <sheetName val="汇总表"/>
      <sheetName val="评估范围"/>
      <sheetName val="评估结论"/>
      <sheetName val="流动资产汇总表"/>
      <sheetName val="货币资金汇总表"/>
      <sheetName val="现金"/>
      <sheetName val="银行存款"/>
      <sheetName val="其他货币资金"/>
      <sheetName val="金融资产汇总表"/>
      <sheetName val="金融资产-股票"/>
      <sheetName val="金融资产-债券"/>
      <sheetName val="金融资产-基金"/>
      <sheetName val="衍生金融资产"/>
      <sheetName val="应收票据"/>
      <sheetName val="应收账款"/>
      <sheetName val="应收账款融资"/>
      <sheetName val="预付账款"/>
      <sheetName val="其他应收款汇总表"/>
      <sheetName val="应收利息"/>
      <sheetName val="应收股利（利润）"/>
      <sheetName val="其他应收款"/>
      <sheetName val="存货汇总表"/>
      <sheetName val="原材料"/>
      <sheetName val="材料采购（在途物资）"/>
      <sheetName val="在库低值易耗品"/>
      <sheetName val="包装物"/>
      <sheetName val="委托加工物资"/>
      <sheetName val="产成品（库存商品）"/>
      <sheetName val="开发产品"/>
      <sheetName val="在产品（自制半成品）"/>
      <sheetName val="开发成本"/>
      <sheetName val="出租开发产品"/>
      <sheetName val="分期收款发出商品"/>
      <sheetName val="在用低值易耗品"/>
      <sheetName val="委托代销商品"/>
      <sheetName val="受托代销商品"/>
      <sheetName val="未结算工程"/>
      <sheetName val="周转材料"/>
      <sheetName val="合同资产"/>
      <sheetName val="持有待售资产"/>
      <sheetName val="一年到期非流动资产"/>
      <sheetName val="其他流动资产"/>
      <sheetName val="非流动资产汇总"/>
      <sheetName val="债权投资"/>
      <sheetName val="其他债权投资"/>
      <sheetName val="长期应收"/>
      <sheetName val="长期股权投资"/>
      <sheetName val="其他权益工具汇总"/>
      <sheetName val=" 以摊余成本计量的金融资产"/>
      <sheetName val="以公允价值计量且其变动计入其他综合收益的金融资产"/>
      <sheetName val="以公允价值计量且其变动计入当期损益的金融资产"/>
      <sheetName val="其他非流动金融资产"/>
      <sheetName val="说明附表B"/>
      <sheetName val="投资性房地产-房屋成本计量"/>
      <sheetName val="投资性房地产-房屋公允价值计量"/>
      <sheetName val="投资性房地产-土地成本计量"/>
      <sheetName val="投资性房地产-土地公允价值计量"/>
      <sheetName val="固定资产汇总表"/>
      <sheetName val="房屋建筑物"/>
      <sheetName val="构筑物"/>
      <sheetName val="管道和沟槽"/>
      <sheetName val="机器设备"/>
      <sheetName val="车辆"/>
      <sheetName val="电子设备"/>
      <sheetName val="土地"/>
      <sheetName val="固定资产清理"/>
      <sheetName val="在建工程汇总表"/>
      <sheetName val="在建（土建）"/>
      <sheetName val="在建（设备）"/>
      <sheetName val="工程物资"/>
      <sheetName val="生产性生物资产"/>
      <sheetName val="油气资产"/>
      <sheetName val="使用权资产"/>
      <sheetName val="无形资产汇总"/>
      <sheetName val="土地使用权"/>
      <sheetName val="无形-矿业权"/>
      <sheetName val="其他无形资产"/>
      <sheetName val="专有技术统计表"/>
      <sheetName val="专利统计表"/>
      <sheetName val="商标统计表"/>
      <sheetName val="著作权统计表"/>
      <sheetName val="开发支出"/>
      <sheetName val="分类汇表"/>
      <sheetName val="商誉"/>
      <sheetName val="长期待摊费用"/>
      <sheetName val="递延所得税资产"/>
      <sheetName val="其他非流动资产汇总"/>
      <sheetName val="其他长期资产"/>
      <sheetName val="临时设施"/>
      <sheetName val="特准储备物资"/>
      <sheetName val="流动负债汇总表"/>
      <sheetName val="短期借款"/>
      <sheetName val="交易性金融负债"/>
      <sheetName val="衍生金融负债"/>
      <sheetName val="应付票据"/>
      <sheetName val="应付账款"/>
      <sheetName val="预收账款"/>
      <sheetName val="合同负债"/>
      <sheetName val="职工薪酬"/>
      <sheetName val="应交税费"/>
      <sheetName val="其他应付款汇总表"/>
      <sheetName val="应付利息"/>
      <sheetName val="应付股利（利润）"/>
      <sheetName val="其他应付款"/>
      <sheetName val="持有待售负债"/>
      <sheetName val="一年到期非流动负债"/>
      <sheetName val="其他流动负债"/>
      <sheetName val="非流负债汇总表"/>
      <sheetName val="长期借款"/>
      <sheetName val="应付债券汇总表"/>
      <sheetName val="优先股"/>
      <sheetName val="永续债"/>
      <sheetName val="租赁负债"/>
      <sheetName val="长期应付款"/>
      <sheetName val="长期职工薪酬"/>
      <sheetName val="预计负债"/>
      <sheetName val="递延收益"/>
      <sheetName val="递延所得税负债"/>
      <sheetName val="其他非流动负债"/>
      <sheetName val="0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27">
          <cell r="W27">
            <v>0</v>
          </cell>
        </row>
        <row r="27">
          <cell r="Y27">
            <v>0</v>
          </cell>
        </row>
        <row r="27">
          <cell r="AA27">
            <v>0</v>
          </cell>
        </row>
      </sheetData>
      <sheetData sheetId="77">
        <row r="27">
          <cell r="H27">
            <v>0</v>
          </cell>
          <cell r="I27">
            <v>0</v>
          </cell>
        </row>
      </sheetData>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同方股份"/>
      <sheetName val="公司名称及科目"/>
      <sheetName val="科目余额表"/>
      <sheetName val="单位名称"/>
      <sheetName val="工程科目余额"/>
      <sheetName val="产品销售成本.dbf"/>
      <sheetName val="产品销售收入成本明细表（合同）"/>
      <sheetName val="本部"/>
      <sheetName val="核算项目余额表"/>
      <sheetName val="FY02"/>
      <sheetName val="数量金额总账"/>
      <sheetName val="数字视频并帐"/>
      <sheetName val="资产负债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投资架构一览表"/>
      <sheetName val="DATA"/>
      <sheetName val="Sheet1 (11)"/>
      <sheetName val="应付明细2006"/>
      <sheetName val="公司名称及科目"/>
      <sheetName val="Sheet1"/>
      <sheetName val="科目余额表"/>
      <sheetName val="函证控制表"/>
      <sheetName val="内部往来"/>
      <sheetName val="构筑物明细2-2"/>
      <sheetName val="#REF!"/>
      <sheetName val="本部"/>
      <sheetName val="FY02"/>
      <sheetName val="产品销售成本.dbf"/>
      <sheetName val="产品销售收入成本明细表（合同）"/>
      <sheetName val="固定资产清理"/>
      <sheetName val="数量金额总账"/>
      <sheetName val="差异调整97"/>
      <sheetName val="合同_应收_序时簿"/>
      <sheetName val="数字视频并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报表"/>
      <sheetName val="数字视频并帐"/>
      <sheetName val="股本变化表"/>
      <sheetName val="原资产负债"/>
      <sheetName val="原损益"/>
      <sheetName val="分工"/>
      <sheetName val="期初调整"/>
      <sheetName val="总部+数字视频年初数"/>
      <sheetName val="DATA"/>
      <sheetName val="固定资产清单"/>
      <sheetName val="IV-2-4"/>
      <sheetName val="IV-2-6"/>
      <sheetName val="IV-2-5"/>
      <sheetName val="IV-2-17"/>
      <sheetName val="应付明细2006"/>
      <sheetName val="产品销售成本.dbf"/>
      <sheetName val="产品销售收入成本明细表（合同）"/>
      <sheetName val="公司名称及科目"/>
      <sheetName val="Sheet1"/>
      <sheetName val="资产负债表"/>
      <sheetName val="财务费用"/>
      <sheetName val="投资收益"/>
      <sheetName val="选择报表"/>
      <sheetName val="科目余额表"/>
      <sheetName val="XREF"/>
      <sheetName val="其他利润明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抵消分录透视"/>
      <sheetName val="合并抵消"/>
      <sheetName val="对账"/>
      <sheetName val="债权债务"/>
      <sheetName val="特殊项目"/>
      <sheetName val="公司名称及科目"/>
      <sheetName val="同方分部门对子公司"/>
      <sheetName val="同方对泰豪"/>
      <sheetName val="抵消分录数值化"/>
      <sheetName val="数字视频并帐"/>
      <sheetName val="在产品2001"/>
      <sheetName val="SAD"/>
      <sheetName val="单位名称"/>
      <sheetName val="非合并关联往来"/>
      <sheetName val="2008序时账"/>
      <sheetName val="DATA"/>
      <sheetName val="资产负债表"/>
      <sheetName val="B"/>
      <sheetName val="利润分析"/>
      <sheetName val="资产负债分析"/>
      <sheetName val="Sheet1 (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调整分录"/>
      <sheetName val="生产成本核算"/>
      <sheetName val="存货"/>
      <sheetName val="Sheet2"/>
      <sheetName val="存货明细"/>
      <sheetName val="原材料"/>
      <sheetName val="主原材料"/>
      <sheetName val="产成品"/>
      <sheetName val="在产品2001"/>
      <sheetName val="在产品与产成品核算测试"/>
      <sheetName val="产成品之间分配测试"/>
      <sheetName val="计价测试"/>
      <sheetName val="2000年各存货明细分析"/>
      <sheetName val="2001年各存货明细分析"/>
      <sheetName val="2000年各存货明细2"/>
      <sheetName val="存货2001"/>
      <sheetName val="销售成本"/>
      <sheetName val="生产成本"/>
      <sheetName val="制造费用"/>
      <sheetName val="在产品分配"/>
      <sheetName val="应付帐款"/>
      <sheetName val="Sheet4 (2)"/>
      <sheetName val="Sheet2 (2)"/>
      <sheetName val="预付帐款前五名"/>
      <sheetName val="应付帐款前五名"/>
      <sheetName val="Sheet3 (2)"/>
      <sheetName val="1"/>
      <sheetName val="Sheet4 (3)"/>
      <sheetName val="Sheet2 (3)"/>
      <sheetName val="Sheet3 (3)"/>
      <sheetName val="(4)"/>
      <sheetName val="Sheet4 (4)"/>
      <sheetName val="Sheet2 (4)"/>
      <sheetName val="Sheet3 (4)"/>
      <sheetName val="Sheet1"/>
      <sheetName val="非合并关联往来"/>
      <sheetName val="公司名称及科目"/>
      <sheetName val="数字视频并帐"/>
      <sheetName val="科目索引"/>
      <sheetName val="利润分析"/>
      <sheetName val="资产负债分析"/>
      <sheetName val="选择报表"/>
      <sheetName val="公司名称及科目1"/>
      <sheetName val="明细分类账"/>
      <sheetName val="资产负债表"/>
      <sheetName val="综合成本分析01.01-0205"/>
      <sheetName val="差异调整97"/>
      <sheetName val="差异调整95"/>
      <sheetName val="差异调整96"/>
      <sheetName val="货币资金主表"/>
      <sheetName val="短期借款审定表"/>
      <sheetName val="设置"/>
      <sheetName val="固定资产清单"/>
      <sheetName val="W"/>
      <sheetName val="内部往来"/>
      <sheetName val="资债比较原"/>
      <sheetName val="CRITERIA1"/>
      <sheetName val="CRITERIA2"/>
      <sheetName val="利润表"/>
      <sheetName val="备忘录"/>
      <sheetName val="示范99tzfl"/>
      <sheetName val="799"/>
      <sheetName val="大楼分录"/>
      <sheetName val="库存商品余额表.dbf"/>
      <sheetName val="XREF"/>
      <sheetName val="DATA"/>
      <sheetName val="XL4Poppy"/>
      <sheetName val="科目余额表"/>
      <sheetName val="符号标识"/>
      <sheetName val="FY02"/>
      <sheetName val="xj"/>
      <sheetName val="数外余额"/>
      <sheetName val="真实性U120C"/>
      <sheetName val="中山低值"/>
      <sheetName val="#REF!"/>
      <sheetName val="收入成本明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关联方明细表"/>
      <sheetName val="报告资产表"/>
      <sheetName val="报告负债表"/>
      <sheetName val="报告利润表"/>
      <sheetName val="报告现金流量表"/>
      <sheetName val="报告资产减值准备表"/>
      <sheetName val="减值准备过录表"/>
      <sheetName val="cf过录表"/>
      <sheetName val="cf-其他过录表"/>
      <sheetName val="cf调整分录"/>
      <sheetName val="过录表"/>
      <sheetName val="合并抵销"/>
      <sheetName val="汇总抵销"/>
      <sheetName val="本部"/>
      <sheetName val="本部SAD"/>
      <sheetName val="分公司1"/>
      <sheetName val="分公司1SAD"/>
      <sheetName val="分公司2"/>
      <sheetName val="分公司2SAD"/>
      <sheetName val="分公司3"/>
      <sheetName val="分公司3SAD"/>
      <sheetName val="分公司4"/>
      <sheetName val="分公司4SAD"/>
      <sheetName val="分公司5"/>
      <sheetName val="分公司5SAD"/>
      <sheetName val="分公司6"/>
      <sheetName val="分公司6SAD"/>
      <sheetName val="子公司1"/>
      <sheetName val="子公司1SAD"/>
      <sheetName val="子公司2"/>
      <sheetName val="子公司2SAD"/>
      <sheetName val="子公司3"/>
      <sheetName val="子公司3SAD"/>
      <sheetName val="子公司4"/>
      <sheetName val="子公司4SAD"/>
      <sheetName val="2005年未审报表"/>
      <sheetName val="未审合并抵销"/>
      <sheetName val="未审汇总抵销"/>
      <sheetName val="报表模版"/>
      <sheetName val="年审要求"/>
      <sheetName val="期初数核对底稿"/>
      <sheetName val="FY02"/>
      <sheetName val="DWMC"/>
      <sheetName val="电子"/>
      <sheetName val="单位名称"/>
      <sheetName val="98调整分录表"/>
      <sheetName val="XL4Poppy"/>
      <sheetName val="数字视频并帐"/>
      <sheetName val="短期借款审定表"/>
      <sheetName val="DATA"/>
      <sheetName val="资产负债表"/>
      <sheetName val=""/>
      <sheetName val="大楼分录"/>
      <sheetName val="XREF"/>
      <sheetName val="#REF!"/>
      <sheetName val="T02"/>
      <sheetName val="T04"/>
      <sheetName val="工程科目余额"/>
      <sheetName val="在产品2001"/>
      <sheetName val="产品销售收入成本明细表（合同）"/>
      <sheetName val="橡胶林资产收益现值法评估明细表(1984)"/>
      <sheetName val="固定资产"/>
      <sheetName val="分类"/>
      <sheetName val="_x005f_x0000__x005f_x0000__x005f_x0000__x005f_x0000__x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单体财务报表"/>
      <sheetName val="现金流项目主要勾稽关系检查"/>
      <sheetName val="附注填列差异校对"/>
      <sheetName val="使用说明"/>
      <sheetName val="资金类"/>
      <sheetName val="本公司接受担保情况（做借款、应付票据、信用证的人员必须来填！）"/>
      <sheetName val="合并往来统计"/>
      <sheetName val="合并内部交易统计"/>
      <sheetName val="合并现金流统计"/>
      <sheetName val="公司名称及科目"/>
      <sheetName val="非合并范围内关联方往来交易"/>
      <sheetName val="非合并关联方清单"/>
      <sheetName val="现金流其他"/>
      <sheetName val="现金流附注"/>
      <sheetName val="货币资金"/>
      <sheetName val="货币资金附注"/>
      <sheetName val="以公允价值计量且其变动计入当期损益的金融资产"/>
      <sheetName val="以公允价值计量且其变动计入当期损益的金融资产附注"/>
      <sheetName val="衍生金融资产"/>
      <sheetName val="应收票据"/>
      <sheetName val="应收票据附注"/>
      <sheetName val="应收账款"/>
      <sheetName val="应收账款附注-合并"/>
      <sheetName val="应收账款附注-母公司"/>
      <sheetName val="预付账款"/>
      <sheetName val="预付账款附注"/>
      <sheetName val="应收利息"/>
      <sheetName val="应收利息附注"/>
      <sheetName val="应收股利"/>
      <sheetName val="应收股利附注"/>
      <sheetName val="其他应收款"/>
      <sheetName val="其他应收款附注-母公司"/>
      <sheetName val="其他应收款附注-合并"/>
      <sheetName val="存货"/>
      <sheetName val="存货附注"/>
      <sheetName val="划分为持有待售的资产"/>
      <sheetName val="划分为持有待售的资产附注"/>
      <sheetName val="一年内到期的非流动资产"/>
      <sheetName val="一年内到期的非流动资产附注"/>
      <sheetName val="其他流动资产"/>
      <sheetName val="其他流动资产附注"/>
      <sheetName val="可供出售金融资产"/>
      <sheetName val="可供出售金融资产附注"/>
      <sheetName val="持有至到期投资"/>
      <sheetName val="持有至到期投资附注"/>
      <sheetName val="长期应收款"/>
      <sheetName val="长期应收款附注"/>
      <sheetName val="长期股权投资"/>
      <sheetName val="长期股权投资附注-合并"/>
      <sheetName val="长期股权投资附注-母公司"/>
      <sheetName val="附注七-十(结合长期股权投资、各项金融资产等科目填写）"/>
      <sheetName val="投资性房地产1"/>
      <sheetName val="投资性房地产2"/>
      <sheetName val="投资性房地产附注"/>
      <sheetName val="固定资产表1"/>
      <sheetName val="固定资产表2"/>
      <sheetName val="固定资产附注"/>
      <sheetName val="在建工程"/>
      <sheetName val="在建工程附注"/>
      <sheetName val="工程物资"/>
      <sheetName val="工程物资附注"/>
      <sheetName val="固定资产清理"/>
      <sheetName val="固定资产清理附注"/>
      <sheetName val="无形资产表1"/>
      <sheetName val="无形资产表2"/>
      <sheetName val="无形资产附注"/>
      <sheetName val="研究开发支出"/>
      <sheetName val="研究开发支出附注"/>
      <sheetName val="商誉"/>
      <sheetName val="商誉附注"/>
      <sheetName val="长期待摊费用"/>
      <sheetName val="长期待摊费用附注"/>
      <sheetName val="递延所得税资产-递延所得税负债"/>
      <sheetName val="递延所得税资产递延所得税负债附注"/>
      <sheetName val="其他非流动资产"/>
      <sheetName val="其他非流动资产附注"/>
      <sheetName val="资产减值准备（不需要披露，但要填写）"/>
      <sheetName val="短期借款"/>
      <sheetName val="短期借款附注"/>
      <sheetName val="以公允价值计量且其变动计入当期损益的金融负债"/>
      <sheetName val="以公允价值计量且其变动计入当期损益的金融负债附注"/>
      <sheetName val="衍生金融负债"/>
      <sheetName val="应付票据"/>
      <sheetName val="应付票据附注"/>
      <sheetName val="应付账款"/>
      <sheetName val="应付账款附注"/>
      <sheetName val="预收账款"/>
      <sheetName val="预收账款附注"/>
      <sheetName val="应付职工薪酬1"/>
      <sheetName val="应付职工薪酬2"/>
      <sheetName val="应付职工薪酬附注"/>
      <sheetName val="应交税费"/>
      <sheetName val="应交税费附注"/>
      <sheetName val="应付利息"/>
      <sheetName val="应付利息附注"/>
      <sheetName val="应付股利"/>
      <sheetName val="应付股利附注"/>
      <sheetName val="持有待售负债"/>
      <sheetName val="其他应付款"/>
      <sheetName val="其他应付款附注"/>
      <sheetName val="划分为持有待售的负债"/>
      <sheetName val="划分为持有待售的负债附注"/>
      <sheetName val="一年内到期的非流动负债"/>
      <sheetName val="一年内到期的非流动负债附注"/>
      <sheetName val="其他流动负债"/>
      <sheetName val="其他流动负债附注"/>
      <sheetName val="长期借款"/>
      <sheetName val="长期借款附注"/>
      <sheetName val="应付债券"/>
      <sheetName val="应付债券附注"/>
      <sheetName val="长期应付款"/>
      <sheetName val="长期应付款附注"/>
      <sheetName val="长期应付职工薪酬"/>
      <sheetName val="长期应付职工薪酬附注"/>
      <sheetName val="专项应付款"/>
      <sheetName val="专项应付款附注"/>
      <sheetName val="预计负债"/>
      <sheetName val="预计负债附注"/>
      <sheetName val="递延收益"/>
      <sheetName val="递延收益附注"/>
      <sheetName val="其他非流动负债"/>
      <sheetName val="其他非流动负债附注"/>
      <sheetName val="权益"/>
      <sheetName val="其他综合收益"/>
      <sheetName val="权益附注"/>
      <sheetName val="主营业务收入成本"/>
      <sheetName val="营业收入成本附注"/>
      <sheetName val="税金及附加"/>
      <sheetName val="税金及附加附注"/>
      <sheetName val="销售、管理、研发费用及财务费用"/>
      <sheetName val="销售、管理、财务费用附注"/>
      <sheetName val="资产减值损失"/>
      <sheetName val="资产减值损失附注"/>
      <sheetName val="公允价值变动收益、损失"/>
      <sheetName val="公允价值变动收益、损失附注"/>
      <sheetName val="投资收益"/>
      <sheetName val="投资收益附注"/>
      <sheetName val="资产处置损益"/>
      <sheetName val="其他收益"/>
      <sheetName val="营业外收支"/>
      <sheetName val="营业外收支附注"/>
      <sheetName val="非经常性损益"/>
      <sheetName val="所得税费用"/>
      <sheetName val="所得税费用附注"/>
      <sheetName val="所得税费用测算过程"/>
      <sheetName val="资产负债表"/>
      <sheetName val="Er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G2TempSheet"/>
      <sheetName val="Sheet1"/>
      <sheetName val="收入"/>
    </sheetNames>
    <sheetDataSet>
      <sheetData sheetId="0"/>
      <sheetData sheetId="1"/>
      <sheetData sheetId="2"/>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BS"/>
      <sheetName val="P&amp;L"/>
      <sheetName val="PPL"/>
      <sheetName val="PBS"/>
      <sheetName val="adjustment"/>
      <sheetName val="CBS"/>
      <sheetName val="Conso Adj"/>
      <sheetName val="CA"/>
      <sheetName val="CL"/>
      <sheetName val="B2, B5"/>
      <sheetName val="PPMS-ADM"/>
      <sheetName val="Int in Sub-Taihu"/>
      <sheetName val="Loan to Taihu"/>
      <sheetName val="Due to Hldg Co."/>
      <sheetName val="Due to CTBC"/>
      <sheetName val="Due to Rel Co"/>
      <sheetName val="ZID-int"/>
      <sheetName val="Int Exp"/>
      <sheetName val="Int Inc"/>
      <sheetName val="Zhongten-112000"/>
      <sheetName val="GD1-2"/>
      <sheetName val="GD1-3"/>
      <sheetName val="GD1-4"/>
      <sheetName val="信息"/>
      <sheetName val="Cashflow(Scenario)"/>
      <sheetName val="Macro1"/>
      <sheetName val="Table"/>
      <sheetName val="MR"/>
      <sheetName val="XL4Poppy"/>
      <sheetName val="固定资产折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Chart1"/>
      <sheetName val="Scenario Summary 4"/>
      <sheetName val="Scenario PivotTable 2"/>
      <sheetName val="Cashflow"/>
      <sheetName val="IRR"/>
      <sheetName val="Cashflow(Scenario)"/>
      <sheetName val="XL4Poppy"/>
      <sheetName val="公司名称及科目"/>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填表说明"/>
      <sheetName val="OPT"/>
      <sheetName val="项目"/>
      <sheetName val="Index"/>
      <sheetName val="汇总表"/>
      <sheetName val="分类汇总表"/>
      <sheetName val="流动资产汇总表"/>
      <sheetName val="货币资金汇总表"/>
      <sheetName val="现金"/>
      <sheetName val="银行存款"/>
      <sheetName val="其他货币资金"/>
      <sheetName val="交易性金融汇总表"/>
      <sheetName val="交易性股票"/>
      <sheetName val="交易性债券"/>
      <sheetName val="交易性基金"/>
      <sheetName val="应收票据"/>
      <sheetName val="应收账款"/>
      <sheetName val="预付款项"/>
      <sheetName val="应收利息"/>
      <sheetName val="应收股利"/>
      <sheetName val="其他应收款"/>
      <sheetName val="存货汇总表"/>
      <sheetName val="材料采购"/>
      <sheetName val="原材料"/>
      <sheetName val="在库周转材料"/>
      <sheetName val="委托加工物资"/>
      <sheetName val="产成品"/>
      <sheetName val="在产品"/>
      <sheetName val="发出商品"/>
      <sheetName val="在用周转材料"/>
      <sheetName val="一年到期非流资产"/>
      <sheetName val="其他流动资产"/>
      <sheetName val="非流动资产汇总表"/>
      <sheetName val="可售金融资产汇总表"/>
      <sheetName val="可出售股票"/>
      <sheetName val="可出售债券"/>
      <sheetName val="可售其他投资"/>
      <sheetName val="持有到期投资"/>
      <sheetName val="长期应收款"/>
      <sheetName val="长期股权投资"/>
      <sheetName val="投资房地产汇总表"/>
      <sheetName val="投资性房产HC"/>
      <sheetName val="投资性房产HF"/>
      <sheetName val="投资性地产GC"/>
      <sheetName val="投资性地产GF"/>
      <sheetName val="固定资产汇总表"/>
      <sheetName val="房屋建筑物"/>
      <sheetName val="构筑物"/>
      <sheetName val="管道和沟槽"/>
      <sheetName val="机器设备"/>
      <sheetName val="车辆"/>
      <sheetName val="电子设备"/>
      <sheetName val="土地"/>
      <sheetName val="在建工程汇总表"/>
      <sheetName val="土建工程"/>
      <sheetName val="安装工程"/>
      <sheetName val="工程物资"/>
      <sheetName val="固定资产清理"/>
      <sheetName val="生产性生物"/>
      <sheetName val="油气资产"/>
      <sheetName val="无形资产汇总表"/>
      <sheetName val="土地使用权"/>
      <sheetName val="矿业权"/>
      <sheetName val="其他无形资产"/>
      <sheetName val="开发支出"/>
      <sheetName val="商誉"/>
      <sheetName val="长期待摊费用"/>
      <sheetName val="递延税资产"/>
      <sheetName val="其他非流资产"/>
      <sheetName val="流动负债汇总表"/>
      <sheetName val="短期借款"/>
      <sheetName val="交易金融负债"/>
      <sheetName val="应付票据"/>
      <sheetName val="应付账款"/>
      <sheetName val="预收款项"/>
      <sheetName val="应付薪酬"/>
      <sheetName val="应交税费"/>
      <sheetName val="应付利息"/>
      <sheetName val="应付股利"/>
      <sheetName val="其他应付款"/>
      <sheetName val="一年到期非流负债"/>
      <sheetName val="其他流动负债"/>
      <sheetName val="非流负债汇总表"/>
      <sheetName val="长期借款"/>
      <sheetName val="应付债券"/>
      <sheetName val="长期应付款"/>
      <sheetName val="专项应付款"/>
      <sheetName val="预计负债"/>
      <sheetName val="递延税负债"/>
      <sheetName val="其他非流负债"/>
      <sheetName val="明细表目录"/>
      <sheetName val="评估结论"/>
      <sheetName val="评估范围"/>
      <sheetName val="说明附表A"/>
      <sheetName val="说明附表B"/>
      <sheetName val="非经营项目"/>
      <sheetName val="标识符"/>
      <sheetName val="底稿目录"/>
      <sheetName val="信息报备表"/>
      <sheetName val="项目概况"/>
      <sheetName val="评估人员"/>
      <sheetName val="聘请专家"/>
      <sheetName val="资料清单"/>
      <sheetName val="会计政策调查"/>
      <sheetName val="P&amp;L"/>
      <sheetName val="收入"/>
      <sheetName val="说明"/>
      <sheetName val="XL4Poppy"/>
      <sheetName val="Er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Chart1"/>
      <sheetName val="Scenario Summary 4"/>
      <sheetName val="Scenario PivotTable 2"/>
      <sheetName val="Cashflow"/>
      <sheetName val="IRR"/>
      <sheetName val="Cashflow(Scenario)"/>
      <sheetName val="Assumptions"/>
      <sheetName val="Scenarios"/>
      <sheetName val="索引表"/>
    </sheetNames>
    <sheetDataSet>
      <sheetData sheetId="0"/>
      <sheetData sheetId="1"/>
      <sheetData sheetId="2"/>
      <sheetData sheetId="3"/>
      <sheetData sheetId="4"/>
      <sheetData sheetId="5"/>
      <sheetData sheetId="6"/>
      <sheetData sheetId="7"/>
      <sheetData sheetId="8"/>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Financial highlight"/>
      <sheetName val="Dilution_analysis"/>
      <sheetName val="Price_assumptions"/>
      <sheetName val="Financial highligts"/>
      <sheetName val="Profits analysis"/>
      <sheetName val="Valuation analysis"/>
      <sheetName val="Comparables analysis"/>
      <sheetName val="Contribution projects"/>
      <sheetName val="Critical issues"/>
      <sheetName val="Yearly"/>
      <sheetName val="Setting"/>
      <sheetName val="Global"/>
      <sheetName val="Detail"/>
      <sheetName val="Consolidate"/>
      <sheetName val="output"/>
      <sheetName val="2009"/>
      <sheetName val="2010"/>
      <sheetName val="Summary"/>
      <sheetName val="GFA"/>
      <sheetName val="Control"/>
      <sheetName val="Bank Debt"/>
      <sheetName val="New Report"/>
      <sheetName val="Financial statements"/>
      <sheetName val="Hotel input"/>
      <sheetName val="Cash to JV"/>
      <sheetName val="Ratio output"/>
      <sheetName val="Roadshow presentation"/>
      <sheetName val="Invest CF"/>
      <sheetName val="Credit credential"/>
      <sheetName val="Mgt_Assumption_Summary"/>
      <sheetName val="Chinese Summary"/>
      <sheetName val="Forecast panel (2009)"/>
      <sheetName val="Forecast panel (2010)"/>
      <sheetName val="Forecast panel (2011)"/>
      <sheetName val="Forecast panel (2012)"/>
      <sheetName val="Forecast panel (2013)"/>
      <sheetName val="Holdco"/>
      <sheetName val="P1"/>
      <sheetName val="P2"/>
      <sheetName val="P3"/>
      <sheetName val="P4"/>
      <sheetName val="P5"/>
      <sheetName val="P6"/>
      <sheetName val="P7"/>
      <sheetName val="P8"/>
      <sheetName val="P9"/>
      <sheetName val="P10"/>
      <sheetName val="P11"/>
      <sheetName val="P12"/>
      <sheetName val="P13"/>
      <sheetName val="P14"/>
      <sheetName val="P15"/>
      <sheetName val="P16"/>
      <sheetName val="P17"/>
      <sheetName val="P18"/>
      <sheetName val="P19"/>
      <sheetName val="P20"/>
      <sheetName val="P21"/>
      <sheetName val="P22"/>
      <sheetName val="P23"/>
      <sheetName val="P24"/>
      <sheetName val="P25"/>
      <sheetName val="P26"/>
      <sheetName val="P27"/>
      <sheetName val="P28"/>
      <sheetName val="P29"/>
      <sheetName val="P30"/>
      <sheetName val="P31"/>
      <sheetName val="P32"/>
      <sheetName val="P33"/>
      <sheetName val="P34"/>
      <sheetName val="P35"/>
      <sheetName val="P36"/>
      <sheetName val="P37"/>
      <sheetName val="P38"/>
      <sheetName val="P39"/>
      <sheetName val="P40"/>
      <sheetName val="P41"/>
      <sheetName val="P42"/>
      <sheetName val="P43"/>
      <sheetName val="P44"/>
      <sheetName val="P45"/>
      <sheetName val="P46"/>
      <sheetName val="P47"/>
      <sheetName val="P48"/>
      <sheetName val="P49"/>
      <sheetName val="P50"/>
      <sheetName val="P51"/>
      <sheetName val="P52"/>
      <sheetName val="P53"/>
      <sheetName val="P54"/>
      <sheetName val="P55"/>
      <sheetName val="P56"/>
      <sheetName val="P57"/>
      <sheetName val="P58"/>
      <sheetName val="P59"/>
      <sheetName val="P60"/>
      <sheetName val="P61"/>
      <sheetName val="P62"/>
      <sheetName val="P63"/>
      <sheetName val="P64"/>
      <sheetName val="P65"/>
      <sheetName val="P66"/>
      <sheetName val="P67"/>
      <sheetName val="P68"/>
      <sheetName val="P69"/>
      <sheetName val="P70"/>
      <sheetName val="P71"/>
      <sheetName val="P72"/>
      <sheetName val="P73"/>
      <sheetName val="P74"/>
      <sheetName val="P75"/>
      <sheetName val="P76"/>
      <sheetName val="P77"/>
      <sheetName val="P78"/>
      <sheetName val="P79"/>
      <sheetName val="P80"/>
      <sheetName val="P81"/>
      <sheetName val="P82"/>
      <sheetName val="P83"/>
      <sheetName val="P84"/>
      <sheetName val="P85"/>
      <sheetName val="P86"/>
      <sheetName val="P87"/>
      <sheetName val="P88"/>
      <sheetName val="P89"/>
      <sheetName val="P90"/>
      <sheetName val="P91"/>
      <sheetName val="P92"/>
      <sheetName val="P93"/>
      <sheetName val="P94"/>
      <sheetName val="P95"/>
      <sheetName val="P96"/>
      <sheetName val="P97"/>
      <sheetName val="P98"/>
      <sheetName val="P99"/>
      <sheetName val="P100"/>
      <sheetName val="P101"/>
      <sheetName val="P102"/>
      <sheetName val="P103"/>
      <sheetName val="P104"/>
      <sheetName val="P105"/>
      <sheetName val="P106"/>
      <sheetName val="P107"/>
      <sheetName val="P108"/>
      <sheetName val="P109"/>
      <sheetName val="P110"/>
      <sheetName val="P111"/>
      <sheetName val="P112"/>
      <sheetName val="P113"/>
      <sheetName val="P114"/>
      <sheetName val="P115"/>
      <sheetName val="P116"/>
      <sheetName val="P117"/>
      <sheetName val="P118"/>
      <sheetName val="P119"/>
      <sheetName val="P120"/>
      <sheetName val="P121"/>
      <sheetName val="P122"/>
      <sheetName val="P123"/>
      <sheetName val="P124"/>
      <sheetName val="P125"/>
      <sheetName val="P126"/>
      <sheetName val="P127"/>
      <sheetName val="P128"/>
      <sheetName val="P129"/>
      <sheetName val="P130"/>
      <sheetName val="P131"/>
      <sheetName val="P132"/>
      <sheetName val="P133"/>
      <sheetName val="P134"/>
      <sheetName val="P135"/>
      <sheetName val="P136"/>
      <sheetName val="P137"/>
      <sheetName val="P138"/>
      <sheetName val="P139"/>
      <sheetName val="P140"/>
      <sheetName val="P141"/>
      <sheetName val="P142"/>
      <sheetName val="P143"/>
      <sheetName val="P144"/>
      <sheetName val="P145"/>
      <sheetName val="P146"/>
      <sheetName val="P147"/>
      <sheetName val="P148"/>
      <sheetName val="P149"/>
      <sheetName val="P150"/>
      <sheetName val="P151"/>
      <sheetName val="P152"/>
      <sheetName val="P153"/>
      <sheetName val="P154"/>
      <sheetName val="P155"/>
      <sheetName val="P156"/>
      <sheetName val="P157"/>
      <sheetName val="P158"/>
      <sheetName val="P159"/>
      <sheetName val="P160"/>
      <sheetName val="P161"/>
      <sheetName val="P162"/>
      <sheetName val="P163"/>
      <sheetName val="P164"/>
      <sheetName val="P165"/>
      <sheetName val="P166"/>
      <sheetName val="P167"/>
      <sheetName val="P168"/>
      <sheetName val="P169"/>
      <sheetName val="P170"/>
      <sheetName val="P171"/>
      <sheetName val="P172"/>
      <sheetName val="P173"/>
      <sheetName val="P174"/>
      <sheetName val="P175"/>
      <sheetName val="P176"/>
      <sheetName val="P177"/>
      <sheetName val="P178"/>
      <sheetName val="P179"/>
      <sheetName val="P180"/>
      <sheetName val="P2009"/>
      <sheetName val="P2010"/>
      <sheetName val="P2011"/>
      <sheetName val="P2012"/>
      <sheetName val="P2013"/>
      <sheetName val="P199"/>
      <sheetName val="P200"/>
      <sheetName val="P201"/>
      <sheetName val="P202"/>
      <sheetName val="P203"/>
      <sheetName val="P204"/>
      <sheetName val="P205"/>
      <sheetName val="P206"/>
      <sheetName val="P207"/>
      <sheetName val="P208"/>
      <sheetName val="P209"/>
      <sheetName val="P210"/>
      <sheetName val="P211"/>
      <sheetName val="P212"/>
      <sheetName val="P213"/>
      <sheetName val="P214"/>
      <sheetName val="P215"/>
      <sheetName val="P216"/>
      <sheetName val="P217"/>
      <sheetName val="P218"/>
      <sheetName val="P219"/>
      <sheetName val="P220"/>
      <sheetName val="P221"/>
      <sheetName val="P222"/>
      <sheetName val="P223"/>
      <sheetName val="P224"/>
      <sheetName val="P225"/>
      <sheetName val="P226"/>
      <sheetName val="P227"/>
      <sheetName val="P228"/>
      <sheetName val="P229"/>
      <sheetName val="P230"/>
      <sheetName val="P231"/>
      <sheetName val="P232"/>
      <sheetName val="P233"/>
      <sheetName val="P234"/>
      <sheetName val="P235"/>
      <sheetName val="P236"/>
      <sheetName val="P237"/>
      <sheetName val="P238"/>
      <sheetName val="P239"/>
      <sheetName val="P240"/>
      <sheetName val="P241"/>
      <sheetName val="P242"/>
      <sheetName val="P243"/>
      <sheetName val="P244"/>
      <sheetName val="P245"/>
      <sheetName val="P246"/>
      <sheetName val="P247"/>
      <sheetName val="P248"/>
      <sheetName val="P249"/>
      <sheetName val="P250"/>
      <sheetName val="P251"/>
      <sheetName val="P252"/>
      <sheetName val="P253"/>
      <sheetName val="P254"/>
      <sheetName val="P255"/>
      <sheetName val="P256"/>
      <sheetName val="P257"/>
      <sheetName val="P258"/>
      <sheetName val="P259"/>
      <sheetName val="P260"/>
      <sheetName val="P261"/>
      <sheetName val="P262"/>
      <sheetName val="P263"/>
      <sheetName val="P264"/>
      <sheetName val="P265"/>
      <sheetName val="P266"/>
      <sheetName val="P267"/>
      <sheetName val="P268"/>
      <sheetName val="P269"/>
      <sheetName val="P270"/>
      <sheetName val="P271"/>
      <sheetName val="P272"/>
      <sheetName val="P273"/>
      <sheetName val="P274"/>
      <sheetName val="P275"/>
      <sheetName val="P276"/>
      <sheetName val="P277"/>
      <sheetName val="P278"/>
      <sheetName val="P279"/>
      <sheetName val="P280"/>
      <sheetName val="P281"/>
      <sheetName val="P282"/>
      <sheetName val="P283"/>
      <sheetName val="P284"/>
      <sheetName val="P285"/>
      <sheetName val="P286"/>
      <sheetName val="P287"/>
      <sheetName val="P288"/>
      <sheetName val="P289"/>
      <sheetName val="P290"/>
      <sheetName val="P291"/>
      <sheetName val="P292"/>
      <sheetName val="P293"/>
      <sheetName val="P294"/>
      <sheetName val="P295"/>
      <sheetName val="P296"/>
      <sheetName val="P297"/>
      <sheetName val="P298"/>
      <sheetName val="P299"/>
      <sheetName val="P300"/>
      <sheetName val="P400"/>
      <sheetName val="Disposition"/>
      <sheetName val="Collat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Borrower Summary"/>
      <sheetName val="Earnings"/>
      <sheetName val="Forecast"/>
      <sheetName val="Repayment Summary"/>
      <sheetName val="Summary"/>
      <sheetName val="NPV Scenarios"/>
      <sheetName val="Balance Sheet"/>
      <sheetName val="Collateral"/>
      <sheetName val="Guarantors"/>
      <sheetName val="Timing"/>
      <sheetName val="Sheet2"/>
      <sheetName val="Template - 1"/>
      <sheetName val="评估结论"/>
      <sheetName val="BUD"/>
      <sheetName val="Cashflow(Scenario)"/>
      <sheetName val="average price"/>
      <sheetName val="05年预售率"/>
      <sheetName val="2006年宏观调控对绿城的影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Sheet1"/>
      <sheetName val="Repayment Summary"/>
      <sheetName val="company operations"/>
      <sheetName val="hangzhou2"/>
    </sheetNames>
    <sheetDataSet>
      <sheetData sheetId="0"/>
      <sheetData sheetId="1"/>
      <sheetData sheetId="2"/>
      <sheetData sheetId="3"/>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Base Info"/>
      <sheetName val="Index"/>
      <sheetName val="第1部分-商管经营部分"/>
      <sheetName val="标的物业概览"/>
      <sheetName val="主要经营指标"/>
      <sheetName val="租赁条款汇总表"/>
      <sheetName val="租赁条款汇总表 (2)"/>
      <sheetName val="第2部分-详细财务部分"/>
      <sheetName val="收入分性质明细"/>
      <sheetName val="货币资金"/>
      <sheetName val="银行对账单"/>
      <sheetName val="应收账款"/>
      <sheetName val="其他应收款"/>
      <sheetName val="预付帐款"/>
      <sheetName val="应收内部单位款"/>
      <sheetName val="存货"/>
      <sheetName val="投资性房地产"/>
      <sheetName val="固定资产"/>
      <sheetName val="无形资产"/>
      <sheetName val="应付账款"/>
      <sheetName val="预收帐款"/>
      <sheetName val="应付职工薪酬"/>
      <sheetName val="应交税费"/>
      <sheetName val="应付内部单位款"/>
      <sheetName val="其他应付款"/>
      <sheetName val="营业成本"/>
      <sheetName val="营业税金及附加"/>
      <sheetName val="销售费用"/>
      <sheetName val="管理费用"/>
      <sheetName val="营业外收入"/>
      <sheetName val="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Sheet1"/>
      <sheetName val="Sheet3"/>
      <sheetName val="p1"/>
      <sheetName val="p2"/>
      <sheetName val="附 录 一"/>
      <sheetName val="Repayment Summary"/>
    </sheetNames>
    <sheetDataSet>
      <sheetData sheetId="0"/>
      <sheetData sheetId="1"/>
      <sheetData sheetId="2"/>
      <sheetData sheetId="3"/>
      <sheetData sheetId="4"/>
      <sheetData sheetId="5"/>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测算明细表(0+1+1)"/>
      <sheetName val="主要规划指标"/>
      <sheetName val="Cashflow(Scen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Sheet1"/>
      <sheetName val="Sheet2"/>
      <sheetName val="Sheet3"/>
      <sheetName val="XL4Poppy"/>
    </sheetNames>
    <sheetDataSet>
      <sheetData sheetId="0"/>
      <sheetData sheetId="1"/>
      <sheetData sheetId="2"/>
      <sheetData sheetId="3"/>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Print Sheet"/>
      <sheetName val="Collateral"/>
      <sheetName val="Loan Info"/>
      <sheetName val="Comparable"/>
      <sheetName val="Residual(Condo)"/>
      <sheetName val="Residual(SF)"/>
      <sheetName val="Residual(Income)"/>
      <sheetName val="Income"/>
      <sheetName val="Disposition"/>
      <sheetName val="CF Projection"/>
      <sheetName val="Scenario A"/>
      <sheetName val="Scenario B"/>
      <sheetName val="Tax"/>
      <sheetName val="Download"/>
      <sheetName val="Upload"/>
      <sheetName val="Print Macro"/>
      <sheetName val="基本资料(不打印)"/>
      <sheetName val="审计标识"/>
      <sheetName val="D1-8-2截止日测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GZ分公司费用"/>
      <sheetName val="运维"/>
      <sheetName val="科技费用"/>
      <sheetName val="客服"/>
      <sheetName val="网络费用"/>
      <sheetName val="信息"/>
      <sheetName val="数据 "/>
      <sheetName val="综合"/>
      <sheetName val="总部管理费用"/>
      <sheetName val="#REF!"/>
      <sheetName val="wl"/>
      <sheetName val="T&amp;R"/>
      <sheetName val="Repayment Summary"/>
      <sheetName val="Disposition"/>
      <sheetName val="Collateral"/>
      <sheetName val="Cashflow(Scenario)"/>
      <sheetName val="评估结论"/>
      <sheetName val="XL4Poppy"/>
      <sheetName val="DSCR by Qtr (76.91%occ)"/>
      <sheetName val="成本"/>
      <sheetName val="未付款"/>
      <sheetName val="source"/>
      <sheetName val="ARP-U501"/>
      <sheetName val="Sheet2"/>
      <sheetName val="BS"/>
      <sheetName val="G102"/>
      <sheetName val="企业表一"/>
      <sheetName val="项目指标"/>
      <sheetName val="合同台账"/>
      <sheetName val="动态成本"/>
      <sheetName val="付款台账"/>
      <sheetName val="附表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说明"/>
      <sheetName val="收入"/>
      <sheetName val="成本"/>
      <sheetName val="营业费用"/>
      <sheetName val="管理费用"/>
      <sheetName val="财务费用"/>
      <sheetName val="资本性支出"/>
      <sheetName val="XL4Poppy"/>
      <sheetName val="WC"/>
      <sheetName val="Capex"/>
      <sheetName val="DCF2"/>
      <sheetName val="Sale"/>
      <sheetName val="商标评估资料-填表"/>
      <sheetName val="#REF"/>
      <sheetName val="G&amp;A"/>
      <sheetName val=""/>
      <sheetName val="KKKKKKKK"/>
      <sheetName val="关联交易-存款"/>
      <sheetName val="eqpmad2"/>
      <sheetName val="_x005f_x0000__x005f_x0000__x005"/>
      <sheetName val="_x005f_x005f_x005f_x0000__x005f"/>
      <sheetName val="_x005f_x005f_x005f_x005f_"/>
      <sheetName val="AFEMAI"/>
      <sheetName val="_x005f_x0000__x005f"/>
      <sheetName val="_x005f_x005f_"/>
      <sheetName val="_x005f_x0000__x005f_x0000__x005f_x0000__x005f_x0000__x0"/>
      <sheetName val="_x005f_x005f_x005f_x0000__x005f_x005f_x005f_x0000__x005"/>
      <sheetName val="_x005f_x005f_x005f_x005f_x005f_x005f_x005f_x0000__x005f"/>
      <sheetName val="_x005f_x005f_x005f_x005f_x005f_x005f_x005f_x005f_x005f_x005f_"/>
      <sheetName val="_x005f_x005f_x005f_x005f_x005f_x005f_x005f_x005f_"/>
      <sheetName val="立项表"/>
      <sheetName val="评估结论"/>
      <sheetName val="FSM"/>
      <sheetName val="公司名称及科目"/>
      <sheetName val="Financ. Overview"/>
      <sheetName val="Toolbox"/>
      <sheetName val="单位名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BS"/>
      <sheetName val="P&amp;L"/>
      <sheetName val="PPL"/>
      <sheetName val="PBS"/>
      <sheetName val="adjustment"/>
      <sheetName val="CBS"/>
      <sheetName val="Conso Adj"/>
      <sheetName val="CA"/>
      <sheetName val="CL"/>
      <sheetName val="B2, B5"/>
      <sheetName val="PPMS-ADM"/>
      <sheetName val="Int in Sub-Taihu"/>
      <sheetName val="Loan to Taihu"/>
      <sheetName val="Due to Hldg Co."/>
      <sheetName val="Due to CTBC"/>
      <sheetName val="Due to Rel Co"/>
      <sheetName val="ZID-int"/>
      <sheetName val="Int Exp"/>
      <sheetName val="Int Inc"/>
      <sheetName val="Zhongten-112000"/>
      <sheetName val="GD1-2"/>
      <sheetName val="GD1-3"/>
      <sheetName val="GD1-4"/>
      <sheetName val="信息"/>
      <sheetName val="Cashflow(Scenario)"/>
      <sheetName val="Macro1"/>
      <sheetName val="Table"/>
      <sheetName val="MR"/>
      <sheetName val="Building Are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HZ"/>
      <sheetName val="HH"/>
      <sheetName val="资产方"/>
      <sheetName val="负债方"/>
      <sheetName val="利润及分配表"/>
      <sheetName val="减值准备表"/>
      <sheetName val="调整分录"/>
      <sheetName val="合并清单"/>
      <sheetName val="Sheet1"/>
      <sheetName val="Setting"/>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基本情况"/>
      <sheetName val="基本情况 (2)"/>
      <sheetName val="土地案例"/>
      <sheetName val="土地案例 (2)"/>
      <sheetName val="可比案例"/>
      <sheetName val="可比案例（2）"/>
      <sheetName val="比较实例"/>
      <sheetName val="比较实例 (2)"/>
      <sheetName val="市场比较法"/>
      <sheetName val="市场比较法 (2)"/>
      <sheetName val="成本逼近法"/>
      <sheetName val="基准地价修正法"/>
      <sheetName val="基准地价文件"/>
      <sheetName val="基准日计算价格"/>
      <sheetName val="成本逼近表格"/>
      <sheetName val="Set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YJBLPF"/>
      <sheetName val="封面"/>
      <sheetName val="索引目录"/>
      <sheetName val="填表说明"/>
      <sheetName val="基本情况"/>
      <sheetName val="资产负债表"/>
      <sheetName val="资产负债表(审计后)"/>
      <sheetName val="资产负债表(审计后) (2)"/>
      <sheetName val="Sheet1"/>
      <sheetName val="说明附表A"/>
      <sheetName val="资料清单"/>
      <sheetName val="会计政策调查"/>
      <sheetName val="汇总表"/>
      <sheetName val="评估范围"/>
      <sheetName val="评估结论"/>
      <sheetName val="分类汇表"/>
      <sheetName val="流动资产汇总表"/>
      <sheetName val="货币资金汇总表"/>
      <sheetName val="现金"/>
      <sheetName val="银行存款"/>
      <sheetName val="其他货币资金"/>
      <sheetName val="金融资产汇总表"/>
      <sheetName val="金融资产-股票"/>
      <sheetName val="金融资产-债券"/>
      <sheetName val="金融资产-基金"/>
      <sheetName val="衍生金融资产"/>
      <sheetName val="应收票据"/>
      <sheetName val="应收账款"/>
      <sheetName val="应收账款融资"/>
      <sheetName val="预付账款"/>
      <sheetName val="其他应收款汇总表"/>
      <sheetName val="应收利息"/>
      <sheetName val="应收股利（利润）"/>
      <sheetName val="其他应收款"/>
      <sheetName val="存货汇总表"/>
      <sheetName val="原材料"/>
      <sheetName val="材料采购（在途物资）"/>
      <sheetName val="在库低值易耗品"/>
      <sheetName val="包装物"/>
      <sheetName val="委托加工物资"/>
      <sheetName val="产成品（库存商品）"/>
      <sheetName val="开发产品"/>
      <sheetName val="在产品（自制半成品）"/>
      <sheetName val="开发成本"/>
      <sheetName val="出租开发产品"/>
      <sheetName val="分期收款发出商品"/>
      <sheetName val="在用低值易耗品"/>
      <sheetName val="委托代销商品"/>
      <sheetName val="受托代销商品"/>
      <sheetName val="未结算工程"/>
      <sheetName val="周转材料"/>
      <sheetName val="合同资产"/>
      <sheetName val="持有待售资产"/>
      <sheetName val="一年到期非流动资产"/>
      <sheetName val="其他流动资产"/>
      <sheetName val="非流动资产汇总"/>
      <sheetName val="债权投资"/>
      <sheetName val="其他债权投资"/>
      <sheetName val="长期应收"/>
      <sheetName val="长期股权投资"/>
      <sheetName val="其他权益工具汇总"/>
      <sheetName val=" 以摊余成本计量的金融资产"/>
      <sheetName val="以公允价值计量且其变动计入其他综合收益的金融资产"/>
      <sheetName val="以公允价值计量且其变动计入当期损益的金融资产"/>
      <sheetName val="其他非流动金融资产"/>
      <sheetName val="说明附表B"/>
      <sheetName val="投资性房地产-房屋成本计量"/>
      <sheetName val="投资性房地产-房屋公允价值计量"/>
      <sheetName val="投资性房地产-土地成本计量"/>
      <sheetName val="投资性房地产-土地公允价值计量"/>
      <sheetName val="固定资产汇总表"/>
      <sheetName val="房屋建筑物"/>
      <sheetName val="构筑物"/>
      <sheetName val="管道和沟槽"/>
      <sheetName val="机器设备"/>
      <sheetName val="车辆"/>
      <sheetName val="电子设备"/>
      <sheetName val="土地"/>
      <sheetName val="固定资产清理"/>
      <sheetName val="在建工程汇总表"/>
      <sheetName val="在建（土建）"/>
      <sheetName val="在建（设备）"/>
      <sheetName val="工程物资"/>
      <sheetName val="生产性生物资产"/>
      <sheetName val="油气资产"/>
      <sheetName val="使用权资产"/>
      <sheetName val="无形资产汇总"/>
      <sheetName val="土地使用权"/>
      <sheetName val="无形-矿业权"/>
      <sheetName val="其他无形资产"/>
      <sheetName val="专有技术统计表"/>
      <sheetName val="专利统计表"/>
      <sheetName val="商标统计表"/>
      <sheetName val="著作权统计表"/>
      <sheetName val="开发支出"/>
      <sheetName val="商誉"/>
      <sheetName val="长期待摊费用"/>
      <sheetName val="递延所得税资产"/>
      <sheetName val="其他非流动资产汇总"/>
      <sheetName val="其他长期资产"/>
      <sheetName val="临时设施"/>
      <sheetName val="特准储备物资"/>
      <sheetName val="流动负债汇总表"/>
      <sheetName val="短期借款"/>
      <sheetName val="交易性金融负债"/>
      <sheetName val="衍生金融负债"/>
      <sheetName val="应付票据"/>
      <sheetName val="应付账款"/>
      <sheetName val="预收账款"/>
      <sheetName val="合同负债"/>
      <sheetName val="职工薪酬"/>
      <sheetName val="应交税费"/>
      <sheetName val="其他应付款汇总表"/>
      <sheetName val="应付利息"/>
      <sheetName val="应付股利（利润）"/>
      <sheetName val="其他应付款"/>
      <sheetName val="持有待售负债"/>
      <sheetName val="一年到期非流动负债"/>
      <sheetName val="其他流动负债"/>
      <sheetName val="非流负债汇总表"/>
      <sheetName val="长期借款"/>
      <sheetName val="应付债券汇总表"/>
      <sheetName val="优先股"/>
      <sheetName val="永续债"/>
      <sheetName val="租赁负债"/>
      <sheetName val="长期应付款"/>
      <sheetName val="长期职工薪酬"/>
      <sheetName val="预计负债"/>
      <sheetName val="递延收益"/>
      <sheetName val="递延所得税负债"/>
      <sheetName val="其他非流动负债"/>
      <sheetName val="00000000"/>
      <sheetName val="Collateral"/>
      <sheetName val="Disposi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产品相关技术评估值的确定"/>
      <sheetName val="无形资产分成率"/>
      <sheetName val="风险取值及折现率"/>
      <sheetName val="G2TempSheet"/>
    </sheetNames>
    <sheetDataSet>
      <sheetData sheetId="0"/>
      <sheetData sheetId="1"/>
      <sheetData sheetId="2"/>
      <sheetData sheetId="3"/>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YJBLPF"/>
      <sheetName val="封面"/>
      <sheetName val="索引目录"/>
      <sheetName val="填表说明"/>
      <sheetName val="基本情况"/>
      <sheetName val="资产负债表"/>
      <sheetName val="资产负债表(审计后)"/>
      <sheetName val="资产负债表(审计后) (2)"/>
      <sheetName val="Sheet1"/>
      <sheetName val="说明附表A"/>
      <sheetName val="资料清单"/>
      <sheetName val="会计政策调查"/>
      <sheetName val="汇总表"/>
      <sheetName val="评估范围"/>
      <sheetName val="评估结论"/>
      <sheetName val="分类汇表"/>
      <sheetName val="流动资产汇总表"/>
      <sheetName val="货币资金汇总表"/>
      <sheetName val="现金"/>
      <sheetName val="银行存款"/>
      <sheetName val="其他货币资金"/>
      <sheetName val="金融资产汇总表"/>
      <sheetName val="金融资产-股票"/>
      <sheetName val="金融资产-债券"/>
      <sheetName val="金融资产-基金"/>
      <sheetName val="衍生金融资产"/>
      <sheetName val="应收票据"/>
      <sheetName val="应收账款"/>
      <sheetName val="应收账款融资"/>
      <sheetName val="预付账款"/>
      <sheetName val="其他应收款汇总表"/>
      <sheetName val="应收利息"/>
      <sheetName val="应收股利（利润）"/>
      <sheetName val="其他应收款"/>
      <sheetName val="存货汇总表"/>
      <sheetName val="原材料"/>
      <sheetName val="材料采购（在途物资）"/>
      <sheetName val="在库低值易耗品"/>
      <sheetName val="包装物"/>
      <sheetName val="委托加工物资"/>
      <sheetName val="利润表"/>
      <sheetName val="产成品（库存商品）"/>
      <sheetName val="开发产品"/>
      <sheetName val="在产品（自制半成品）"/>
      <sheetName val="开发成本"/>
      <sheetName val="出租开发产品"/>
      <sheetName val="分期收款发出商品"/>
      <sheetName val="在用低值易耗品"/>
      <sheetName val="委托代销商品"/>
      <sheetName val="受托代销商品"/>
      <sheetName val="未结算工程"/>
      <sheetName val="周转材料"/>
      <sheetName val="合同资产"/>
      <sheetName val="持有待售资产"/>
      <sheetName val="一年到期非流动资产"/>
      <sheetName val="其他流动资产"/>
      <sheetName val="非流动资产汇总"/>
      <sheetName val="债权投资"/>
      <sheetName val="其他债权投资"/>
      <sheetName val="长期应收"/>
      <sheetName val="长期股权投资"/>
      <sheetName val="其他权益工具汇总"/>
      <sheetName val=" 以摊余成本计量的金融资产"/>
      <sheetName val="以公允价值计量且其变动计入其他综合收益的金融资产"/>
      <sheetName val="以公允价值计量且其变动计入当期损益的金融资产"/>
      <sheetName val="其他非流动金融资产"/>
      <sheetName val="说明附表B"/>
      <sheetName val="投资性房地产-房屋成本计量"/>
      <sheetName val="投资性房地产-房屋公允价值计量"/>
      <sheetName val="投资性房地产-土地成本计量"/>
      <sheetName val="投资性房地产-土地公允价值计量"/>
      <sheetName val="固定资产汇总表"/>
      <sheetName val="房屋建筑物"/>
      <sheetName val="构筑物"/>
      <sheetName val="管道和沟槽"/>
      <sheetName val="机器设备"/>
      <sheetName val="车辆"/>
      <sheetName val="电子设备"/>
      <sheetName val="土地"/>
      <sheetName val="固定资产清理"/>
      <sheetName val="在建工程汇总表"/>
      <sheetName val="在建（土建）"/>
      <sheetName val="在建（设备）"/>
      <sheetName val="工程物资"/>
      <sheetName val="生产性生物资产"/>
      <sheetName val="油气资产"/>
      <sheetName val="使用权资产"/>
      <sheetName val="无形资产汇总"/>
      <sheetName val="土地使用权"/>
      <sheetName val="无形-矿业权"/>
      <sheetName val="其他无形资产"/>
      <sheetName val="专有技术统计表"/>
      <sheetName val="价格指数"/>
      <sheetName val="价格系数表"/>
      <sheetName val="专利统计表"/>
      <sheetName val="商标统计表"/>
      <sheetName val="著作权统计表"/>
      <sheetName val="开发支出"/>
      <sheetName val="商誉"/>
      <sheetName val="长期待摊费用"/>
      <sheetName val="递延所得税资产"/>
      <sheetName val="其他非流动资产汇总"/>
      <sheetName val="其他长期资产"/>
      <sheetName val="临时设施"/>
      <sheetName val="特准储备物资"/>
      <sheetName val="流动负债汇总表"/>
      <sheetName val="短期借款"/>
      <sheetName val="交易性金融负债"/>
      <sheetName val="衍生金融负债"/>
      <sheetName val="应付票据"/>
      <sheetName val="应付账款"/>
      <sheetName val="预收账款"/>
      <sheetName val="合同负债"/>
      <sheetName val="职工薪酬"/>
      <sheetName val="应交税费"/>
      <sheetName val="其他应付款汇总表"/>
      <sheetName val="应付利息"/>
      <sheetName val="应付股利（利润）"/>
      <sheetName val="其他应付款"/>
      <sheetName val="持有待售负债"/>
      <sheetName val="一年到期非流动负债"/>
      <sheetName val="其他流动负债"/>
      <sheetName val="Sheet2"/>
      <sheetName val="非流负债汇总表"/>
      <sheetName val="长期借款"/>
      <sheetName val="应付债券汇总表"/>
      <sheetName val="优先股"/>
      <sheetName val="永续债"/>
      <sheetName val="租赁负债"/>
      <sheetName val="长期应付款"/>
      <sheetName val="长期职工薪酬"/>
      <sheetName val="预计负债"/>
      <sheetName val="递延收益"/>
      <sheetName val="递延所得税负债"/>
      <sheetName val="其他非流动负债"/>
      <sheetName val="00000000"/>
      <sheetName val="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说明"/>
      <sheetName val="收入"/>
      <sheetName val="成本"/>
      <sheetName val="营业费用"/>
      <sheetName val="管理费用"/>
      <sheetName val="财务费用"/>
      <sheetName val="资本性支出"/>
      <sheetName val="XL4Poppy"/>
      <sheetName val="WC"/>
      <sheetName val="Capex"/>
      <sheetName val="DCF2"/>
      <sheetName val="Sale"/>
      <sheetName val="商标评估资料-填表"/>
      <sheetName val="#REF"/>
      <sheetName val="G&amp;A"/>
      <sheetName val=""/>
      <sheetName val="KKKKKKK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操作表"/>
      <sheetName val="调查分析表"/>
      <sheetName val="土地一般因素"/>
      <sheetName val="成本逼近"/>
      <sheetName val="土地调查评价表-工业用地"/>
      <sheetName val="土地调查评价表-商业用地"/>
      <sheetName val="居住用地"/>
      <sheetName val="工业"/>
      <sheetName val="住宅"/>
      <sheetName val="商业"/>
      <sheetName val="土地租赁"/>
      <sheetName val="房地出租"/>
      <sheetName val="生产企业不动产"/>
      <sheetName val="XL4Poppy"/>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操作表"/>
      <sheetName val="调查分析表"/>
      <sheetName val="土地一般因素"/>
      <sheetName val="成本逼近"/>
      <sheetName val="土地调查评价表-工业用地"/>
      <sheetName val="土地调查评价表-商业用地"/>
      <sheetName val="居住用地"/>
      <sheetName val="工业"/>
      <sheetName val="住宅"/>
      <sheetName val="商业"/>
      <sheetName val="土地租赁"/>
      <sheetName val="房地出租"/>
      <sheetName val="生产企业不动产"/>
      <sheetName val="XL4Poppy"/>
      <sheetName val=""/>
      <sheetName val="Collat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封面"/>
      <sheetName val="索引目录"/>
      <sheetName val="填表说明"/>
      <sheetName val="基本情况"/>
      <sheetName val="资产负债表"/>
      <sheetName val="资产负债表(审计后)"/>
      <sheetName val="资料清单"/>
      <sheetName val="会计政策调查"/>
      <sheetName val="汇总表"/>
      <sheetName val="评估范围"/>
      <sheetName val="评估结论"/>
      <sheetName val="说明附表A"/>
      <sheetName val="分类汇表"/>
      <sheetName val="流动资产汇总表"/>
      <sheetName val="货币资金汇总表"/>
      <sheetName val="现金"/>
      <sheetName val="银行存款"/>
      <sheetName val="其他货币资金"/>
      <sheetName val="金融资产汇总表"/>
      <sheetName val="金融资产-股票"/>
      <sheetName val="金融资产-债券"/>
      <sheetName val="金融资产-基金"/>
      <sheetName val="衍生金融资产"/>
      <sheetName val="应收票据及应收账款汇总表"/>
      <sheetName val="应收票据"/>
      <sheetName val="应收账款"/>
      <sheetName val="预付账款"/>
      <sheetName val="其他应收款汇总表"/>
      <sheetName val="应收利息"/>
      <sheetName val="应收股利（利润）"/>
      <sheetName val="其他应收款"/>
      <sheetName val="存货汇总表"/>
      <sheetName val="原材料"/>
      <sheetName val="材料采购（在途物资）"/>
      <sheetName val="在库低值易耗品"/>
      <sheetName val="包装物"/>
      <sheetName val="委托加工物资"/>
      <sheetName val="产成品（库存商品）"/>
      <sheetName val="开发产品"/>
      <sheetName val="在产品（自制半成品）"/>
      <sheetName val="开发成本"/>
      <sheetName val="出租开发产品"/>
      <sheetName val="分期收款发出商品"/>
      <sheetName val="在用低值易耗品"/>
      <sheetName val="委托代销商品"/>
      <sheetName val="受托代销商品"/>
      <sheetName val="未结算工程"/>
      <sheetName val="周转材料"/>
      <sheetName val="持有待售资产"/>
      <sheetName val="一年到期非流动资产"/>
      <sheetName val="其他流动资产"/>
      <sheetName val="其他非流动资产汇总"/>
      <sheetName val="可供出售金融资产汇总"/>
      <sheetName val="可出售-股票"/>
      <sheetName val="可出售-债券"/>
      <sheetName val="可出售-其他"/>
      <sheetName val="持有到期投资"/>
      <sheetName val="长期应收"/>
      <sheetName val="说明附表B"/>
      <sheetName val="长期股权投资"/>
      <sheetName val="投资性房地产-房屋成本计量"/>
      <sheetName val="投资性房地产-房屋公允价值计量"/>
      <sheetName val="投资性房地产-土地成本计量"/>
      <sheetName val="投资性房地产-土地公允价值计量"/>
      <sheetName val="固定资产汇总表"/>
      <sheetName val="房屋建筑物"/>
      <sheetName val="构筑物"/>
      <sheetName val="管道和沟槽"/>
      <sheetName val="机器设备 "/>
      <sheetName val="Sheet1"/>
      <sheetName val="物价系数"/>
      <sheetName val="车辆"/>
      <sheetName val="Sheet4"/>
      <sheetName val="车辆计算表"/>
      <sheetName val="Sheet5"/>
      <sheetName val="电子设备"/>
      <sheetName val="电子设备12"/>
      <sheetName val="土地"/>
      <sheetName val="固定资产清理"/>
      <sheetName val="生产性生物资产"/>
      <sheetName val="油气资产"/>
      <sheetName val="无形资产汇总"/>
      <sheetName val="土地使用权"/>
      <sheetName val="无形-矿业权"/>
      <sheetName val="其他无形资产"/>
      <sheetName val="开发支出"/>
      <sheetName val="商誉"/>
      <sheetName val="专有技术统计表"/>
      <sheetName val="专利统计表"/>
      <sheetName val="商标统计表"/>
      <sheetName val="著作权统计表"/>
      <sheetName val="非流动资产汇总"/>
      <sheetName val="长期待摊费用"/>
      <sheetName val="递延所得税资产"/>
      <sheetName val="其他长期资产"/>
      <sheetName val="临时设施"/>
      <sheetName val="特准储备物资"/>
      <sheetName val="流动负债汇总表"/>
      <sheetName val="短期借款"/>
      <sheetName val="交易性金融负债"/>
      <sheetName val="衍生金融负债"/>
      <sheetName val="应付票据及应付账款汇总表"/>
      <sheetName val="应付票据"/>
      <sheetName val="应付账款"/>
      <sheetName val="预收账款"/>
      <sheetName val="职工薪酬"/>
      <sheetName val="应交税费"/>
      <sheetName val="其他应付款汇总表"/>
      <sheetName val="应付利息"/>
      <sheetName val="应付股利（利润）"/>
      <sheetName val="其他应付款"/>
      <sheetName val="持有待售负债"/>
      <sheetName val="一年到期非流动负债"/>
      <sheetName val="其他流动负债"/>
      <sheetName val="非流负债汇总表"/>
      <sheetName val="长期借款"/>
      <sheetName val="应付债券"/>
      <sheetName val="长期应付款"/>
      <sheetName val="长期职工薪酬"/>
      <sheetName val="预计负债"/>
      <sheetName val="递延收益"/>
      <sheetName val="递延所得税负债"/>
      <sheetName val="其他非流动负债"/>
      <sheetName val="00000000"/>
    </sheetNames>
    <sheetDataSet>
      <sheetData sheetId="0">
        <row r="7">
          <cell r="D7" t="str">
            <v>被评估单位：</v>
          </cell>
        </row>
        <row r="7">
          <cell r="F7" t="str">
            <v>侯马平阳机械厂液压润滑设备厂</v>
          </cell>
        </row>
        <row r="9">
          <cell r="D9" t="str">
            <v>评估基准日：</v>
          </cell>
        </row>
        <row r="9">
          <cell r="F9" t="str">
            <v>2021</v>
          </cell>
          <cell r="G9" t="str">
            <v>年</v>
          </cell>
          <cell r="H9" t="str">
            <v>5</v>
          </cell>
          <cell r="I9" t="str">
            <v>月</v>
          </cell>
          <cell r="J9" t="str">
            <v>31</v>
          </cell>
          <cell r="K9" t="str">
            <v>日</v>
          </cell>
        </row>
        <row r="11">
          <cell r="D11" t="str">
            <v>被评估单位填表人：</v>
          </cell>
        </row>
        <row r="11">
          <cell r="G11" t="str">
            <v>俞立华</v>
          </cell>
        </row>
        <row r="13">
          <cell r="D13" t="str">
            <v>填表日期：</v>
          </cell>
        </row>
        <row r="13">
          <cell r="F13" t="str">
            <v>2021</v>
          </cell>
          <cell r="G13" t="str">
            <v>年</v>
          </cell>
          <cell r="H13" t="str">
            <v>6</v>
          </cell>
          <cell r="I13" t="str">
            <v>月</v>
          </cell>
          <cell r="J13" t="str">
            <v>22</v>
          </cell>
          <cell r="K13" t="str">
            <v>日</v>
          </cell>
        </row>
        <row r="26">
          <cell r="G26" t="str">
            <v>芦红义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说明"/>
      <sheetName val="收入"/>
      <sheetName val="成本"/>
      <sheetName val="营业费用"/>
      <sheetName val="管理费用"/>
      <sheetName val="财务费用"/>
      <sheetName val="资本性支出"/>
      <sheetName val="XL4Poppy"/>
      <sheetName val="WC"/>
      <sheetName val="Capex"/>
      <sheetName val="DCF2"/>
      <sheetName val="Sale"/>
      <sheetName val="商标评估资料-填表"/>
      <sheetName val="#REF"/>
      <sheetName val="G&amp;A"/>
      <sheetName val="现金"/>
      <sheetName val="银行存款"/>
      <sheetName val="其他货币资金"/>
      <sheetName val="交易性股票"/>
      <sheetName val="交易性债券"/>
      <sheetName val="交易性基金"/>
      <sheetName val="应收票据"/>
      <sheetName val="应收账款"/>
      <sheetName val="预付款项"/>
      <sheetName val="应收利息"/>
      <sheetName val="应收股利"/>
      <sheetName val="其他应收款"/>
      <sheetName val="材料采购"/>
      <sheetName val="原材料"/>
      <sheetName val="在库周转材料"/>
      <sheetName val="在用周转材料"/>
      <sheetName val="委托加工物资"/>
      <sheetName val="产成品"/>
      <sheetName val="在产品"/>
      <sheetName val="发出商品"/>
      <sheetName val="一年到期非流资产"/>
      <sheetName val="其他流动资产"/>
      <sheetName val="可出售股票"/>
      <sheetName val="可出售债券"/>
      <sheetName val="可售其他投资"/>
      <sheetName val="持有到期投资"/>
      <sheetName val="长期应收款"/>
      <sheetName val="长期股权投资"/>
      <sheetName val="投资性房产HC"/>
      <sheetName val="投资性房产HF"/>
      <sheetName val="投资性地产GC"/>
      <sheetName val="投资性地产GF"/>
      <sheetName val="房屋建筑物"/>
      <sheetName val="构筑物"/>
      <sheetName val="管道和沟槽"/>
      <sheetName val="机器设备"/>
      <sheetName val="车辆"/>
      <sheetName val="电子设备"/>
      <sheetName val="土地"/>
      <sheetName val="土建工程"/>
      <sheetName val="安装工程"/>
      <sheetName val="工程物资"/>
      <sheetName val="固定资产清理"/>
      <sheetName val="生产性生物"/>
      <sheetName val="油气资产"/>
      <sheetName val="土地使用权"/>
      <sheetName val="矿业权"/>
      <sheetName val="其他无形资产"/>
      <sheetName val="开发支出"/>
      <sheetName val="商誉"/>
      <sheetName val="长期待摊费用"/>
      <sheetName val="递延税资产"/>
      <sheetName val="其他非流资产"/>
      <sheetName val="短期借款"/>
      <sheetName val="交易金融负债"/>
      <sheetName val="应付票据"/>
      <sheetName val="应付账款"/>
      <sheetName val="预收款项"/>
      <sheetName val="应付薪酬"/>
      <sheetName val="应交税费"/>
      <sheetName val="应付利息"/>
      <sheetName val="应付股利"/>
      <sheetName val="其他应付款"/>
      <sheetName val="一年到期非流负债"/>
      <sheetName val="其他流动负债"/>
      <sheetName val="长期借款"/>
      <sheetName val="应付债券"/>
      <sheetName val="长期应付款"/>
      <sheetName val="专项应付款"/>
      <sheetName val="预计负债"/>
      <sheetName val="递延税负债"/>
      <sheetName val="其他非流负债"/>
      <sheetName val="项目"/>
      <sheetName val="OPT"/>
      <sheetName val="数字视频并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操作表"/>
      <sheetName val="调查分析表"/>
      <sheetName val="土地一般因素"/>
      <sheetName val="成本逼近"/>
      <sheetName val="土地调查评价表-工业用地"/>
      <sheetName val="土地调查评价表-商业用地"/>
      <sheetName val="居住用地"/>
      <sheetName val="工业"/>
      <sheetName val="住宅"/>
      <sheetName val="商业"/>
      <sheetName val="土地租赁"/>
      <sheetName val="房地出租"/>
      <sheetName val="生产企业不动产"/>
      <sheetName val="XL4Poppy"/>
      <sheetName val="封面"/>
      <sheetName val="毕马威联系人"/>
      <sheetName val="资产负债表项目与会计科目对照表"/>
      <sheetName val="1.0 现金"/>
      <sheetName val="1.1 运送中现金"/>
      <sheetName val="1.2 银行存款"/>
      <sheetName val="2.0 贵金属"/>
      <sheetName val="3.0 存放中央银行款项"/>
      <sheetName val="4.0 存放拆放同业和金融性公司款项"/>
      <sheetName val="5.0 贷款分析(按性质)"/>
      <sheetName val="5.1 按客户性质分类"/>
      <sheetName val="5.2 非应计贷款与后三类贷款调节表"/>
      <sheetName val="5.3-贷款分析(按原发放日期分析)"/>
      <sheetName val="5.4- 贷款分析(按逾期日分析)"/>
      <sheetName val="6.0 贴现分析(按汇票性质,风险分析)"/>
      <sheetName val="6.1 再贴现资金"/>
      <sheetName val="7.0 呆账准备金"/>
      <sheetName val="8.0 投资分类表"/>
      <sheetName val="8.1 增减变动情况"/>
      <sheetName val="8.2 短期债券投资明细表"/>
      <sheetName val="8.3 长期债券投资明细表"/>
      <sheetName val="8.4 股权投资明细表"/>
      <sheetName val="8.5 短期债券投资销售"/>
      <sheetName val="8.6 长期债券投资销售"/>
      <sheetName val="8.7 股权投资销售"/>
      <sheetName val="9.0 代理证券"/>
      <sheetName val="10.0 买入返售证券款"/>
      <sheetName val="10.1 买入返售证券款明细表"/>
      <sheetName val="11.0 应收账款增减变动情况和帐龄分析"/>
      <sheetName val="12.0 其它应收款帐龄分析"/>
      <sheetName val="12.1 其它应收款明细表"/>
      <sheetName val="13.0 待处理流动资产损益明细表"/>
      <sheetName val="14.0 固定资产和在建工程"/>
      <sheetName val="14.1 固定资产内部转入"/>
      <sheetName val="14.2 固定资产内部转出"/>
      <sheetName val="14.3 由第三方保管的固定资产"/>
      <sheetName val="14.4 持有作经营租赁用途的固定资产"/>
      <sheetName val="14.5 闲置的固定资产"/>
      <sheetName val="14.6 以银行以外名义持有的固定资产"/>
      <sheetName val="14.7 作抵押用途的固定资产"/>
      <sheetName val="14.8 其他所有权,使用权带有限制的固定资产"/>
      <sheetName val="14.9 以重估值记帐的固定资产"/>
      <sheetName val="14.10 在建工程"/>
      <sheetName val="14.11 融资租入固定资产"/>
      <sheetName val="14.12 帐外资产"/>
      <sheetName val="14.13 资本承担"/>
      <sheetName val="14.14 土地"/>
      <sheetName val="14.15 提足折旧的固定资产"/>
      <sheetName val="15.0 固定资产清理明细表"/>
      <sheetName val="16.0 待处理固定资产损益明细表"/>
      <sheetName val="17.0 无形资产"/>
      <sheetName val="17.1 土地使用权"/>
      <sheetName val="17.2 其它无形资产"/>
      <sheetName val="18.0 长期待摊费用增减变动情况"/>
      <sheetName val="18.1 长期待摊费用明细表"/>
      <sheetName val="19.0 系统内往来"/>
      <sheetName val="20.0 待处理抵贷资产"/>
      <sheetName val="21.0 待处理资产明细表"/>
      <sheetName val="22.0 向中央银行借款明细表"/>
      <sheetName val="23.0 同业存放拆入和金融性公司拆入款项"/>
      <sheetName val="24.0 应解汇款"/>
      <sheetName val="25.0 汇出汇款"/>
      <sheetName val="26.0 应付帐款增减变动情况和帐龄分析"/>
      <sheetName val="27.0 其他应付款帐龄分析"/>
      <sheetName val="27.1 其他应付款明细表"/>
      <sheetName val="27.2 应付工资"/>
      <sheetName val="27.3 应付福利费"/>
      <sheetName val="27.4 预提费用增减变动情况"/>
      <sheetName val="28.0 应交税金"/>
      <sheetName val="29.0 保证金明细表"/>
      <sheetName val="30.0 发行长期债券"/>
      <sheetName val="31.0 长期借款"/>
      <sheetName val="32.0 员工之房改情况调查表"/>
      <sheetName val="33.0 委托贷款,委托贷款基金"/>
      <sheetName val="34.0 股权投资收益分类表"/>
      <sheetName val="35.0 专项其它收入"/>
      <sheetName val="36.0 专项其它支出"/>
      <sheetName val="37.0 以前年度损益调整"/>
      <sheetName val="38.0 - 开出保函"/>
      <sheetName val="38.1-开出信用证"/>
      <sheetName val="38.2 应收各项托收款项"/>
      <sheetName val="38.3 表外未履约期权合同"/>
      <sheetName val="38.4 表外未履约掉期合同"/>
      <sheetName val="38.5 表外未履约外汇合同"/>
      <sheetName val="38.6 或有负债明细表"/>
      <sheetName val="38.6.1 未决诉讼"/>
      <sheetName val="38.7 经营性租赁支出及承诺"/>
      <sheetName val="39.0 资产流动性情况"/>
      <sheetName val="39.1分币种列示资产负债"/>
      <sheetName val="39.2 收益率差异"/>
      <sheetName val="40.0 利息收支变动原因"/>
      <sheetName val="40.1 按业务类型披露"/>
      <sheetName val="40.2 贷款结构分析"/>
      <sheetName val="40.2.1 业务与相关会计科目对照表"/>
      <sheetName val="40.3 专项拨备变动"/>
      <sheetName val="41.0 对外实体投资"/>
      <sheetName val="会计帐与传输总数调节表"/>
      <sheetName val="20.0 待处理抵债资产"/>
      <sheetName val="27.5 应付利润增减变动情况"/>
      <sheetName val="38.6.2 已决未记帐诉讼"/>
      <sheetName val="40.2.2 业务与相关会计科目对照表 (外币)"/>
      <sheetName val="40.3 核销和年內回收款项分类"/>
      <sheetName val="41.1 自办经济实体"/>
      <sheetName val="42.0-关联方交易"/>
      <sheetName val="汇总"/>
      <sheetName val="置"/>
      <sheetName val="赤"/>
      <sheetName val="大"/>
      <sheetName val="红"/>
      <sheetName val="开"/>
      <sheetName val="湄"/>
      <sheetName val="仁"/>
      <sheetName val="绥"/>
      <sheetName val="桐"/>
      <sheetName val="营"/>
      <sheetName val="余"/>
      <sheetName val="正"/>
      <sheetName val="县"/>
      <sheetName val="5.0 贷款分析(按性质) "/>
      <sheetName val="5.3-贷款分析(按原发放日期分析)2003-6-30"/>
      <sheetName val="39。0 资产流动性情况"/>
      <sheetName val="Sheet1"/>
      <sheetName val="Sheet2"/>
      <sheetName val="Sheet3"/>
      <sheetName val="目录"/>
      <sheetName val="表1"/>
      <sheetName val="表2"/>
      <sheetName val="表3流动资产汇总表"/>
      <sheetName val="表3-1-1库存现金"/>
      <sheetName val="表3-1-2运送中现金"/>
      <sheetName val="表3-1-3银行存款"/>
      <sheetName val="表3-2贵金属"/>
      <sheetName val="表3-3存放中央银行款项"/>
      <sheetName val="表3-4存放同业款项"/>
      <sheetName val="表3-5拆放同业款项"/>
      <sheetName val="表3-6拆放金融性公司"/>
      <sheetName val="表3-7短期贷款汇总表"/>
      <sheetName val="表3-7-1短期贷款（对公）"/>
      <sheetName val="表3-7-2短期贷款（对私）"/>
      <sheetName val="表3-8应收进出口押汇"/>
      <sheetName val="表3-9应收账款"/>
      <sheetName val="表3-10其他应收款"/>
      <sheetName val="表3-11贴现"/>
      <sheetName val="表3-12短期投资"/>
      <sheetName val="表3-13代理证券"/>
      <sheetName val="表3-14买入返售证券"/>
      <sheetName val="表3-15待处理流动资产净损失"/>
      <sheetName val="表3-16一年内到期长期投资"/>
      <sheetName val="表4-1-1中长期贷款（对公）"/>
      <sheetName val="表4-1-2中长期贷款（对私）"/>
      <sheetName val="表4-2不良贷款（含对公、私）"/>
      <sheetName val="表5长期投资汇总表"/>
      <sheetName val="表5-1长期股权投资"/>
      <sheetName val="表5-2长期非剥离债转股"/>
      <sheetName val="表5-3长期债券投资"/>
      <sheetName val="表6固定资产汇总表"/>
      <sheetName val="表6-1-1建筑物"/>
      <sheetName val="表6-1-2构筑物"/>
      <sheetName val="表6-2-1机器设备"/>
      <sheetName val="表6-2-2车辆"/>
      <sheetName val="表6-3-1土建在建工程"/>
      <sheetName val="表6-3-2设备在建工程"/>
      <sheetName val="表6-4固定资产清理"/>
      <sheetName val="表6-5待处理固定资产净损失"/>
      <sheetName val="表7-1土地使用权"/>
      <sheetName val="表7-2无形资产-其他无形资产"/>
      <sheetName val="表8-1长期待摊费用"/>
      <sheetName val="表9其他资产"/>
      <sheetName val="表9-1待处理抵债房屋"/>
      <sheetName val="表9-2待处理抵债土地"/>
      <sheetName val="表9-3待处理抵债交通工具"/>
      <sheetName val="表9-4待处理抵债机器设备"/>
      <sheetName val="表9-5待处理抵债权利凭证"/>
      <sheetName val="表9-6待处理其他抵债资产"/>
      <sheetName val="表9-7抵债资产待处理损溢"/>
      <sheetName val="表9-8待处理资产"/>
      <sheetName val="表10流动负债汇总表"/>
      <sheetName val="表10-1短期存款"/>
      <sheetName val="表10-2短期储蓄存款"/>
      <sheetName val="表10-3财政性存款"/>
      <sheetName val="表10-4向央行借款"/>
      <sheetName val="表10-5同业存放款"/>
      <sheetName val="表10-6同业拆入"/>
      <sheetName val="表10-7金融性公司拆入"/>
      <sheetName val="表10-8应解汇款"/>
      <sheetName val="表10-9汇出汇款"/>
      <sheetName val="表10-10应付代理证券款项"/>
      <sheetName val="表10-11应付账款"/>
      <sheetName val="表10-12其它应付款"/>
      <sheetName val="表10-13应付工资"/>
      <sheetName val="表10-14应付福利费"/>
      <sheetName val="表10-15应交税金"/>
      <sheetName val="表10-16应付利润"/>
      <sheetName val="表10-17预提费用"/>
      <sheetName val="表10-18发行短期债券"/>
      <sheetName val="表10-19一年内到期的长期负债"/>
      <sheetName val="表11长期负债汇总"/>
      <sheetName val="表11-1长期存款"/>
      <sheetName val="表11-2长期储蓄存款"/>
      <sheetName val="表11-3保证金"/>
      <sheetName val="表11-4发行长期债券"/>
      <sheetName val="表11-5长期借款"/>
      <sheetName val="表11-6长期应付款"/>
      <sheetName val="表12其他负债"/>
      <sheetName val="表12-1委托贷款"/>
      <sheetName val="表12-2委托贷款基金"/>
      <sheetName val="12.1 其宁应收款明细表"/>
      <sheetName val="20.0 附表"/>
      <sheetName val="29.0 附表"/>
      <sheetName val="33.0 附表（1）"/>
      <sheetName val="33.0 附表（2）"/>
      <sheetName val="33.0 附表（3）"/>
      <sheetName val="33.0 附表（4）"/>
      <sheetName val="33.0 附表（5）"/>
      <sheetName val="表3-6买汇及贴现"/>
      <sheetName val="表3-7短期贷款汇总"/>
      <sheetName val="表3-8贸易融资"/>
      <sheetName val="表3-9应收利息"/>
      <sheetName val="表3-10应收股利"/>
      <sheetName val="表3-11其他应收款"/>
      <sheetName val="表3-13买入返售款项"/>
      <sheetName val="表3-14待摊费用"/>
      <sheetName val="表3-15一年内到期的长期资产"/>
      <sheetName val="表3-16其他流动资产"/>
      <sheetName val="表4-1中长期贷款汇总"/>
      <sheetName val="表4-1-2中长期贷款 (对私)"/>
      <sheetName val="表4-3长期投资汇总表"/>
      <sheetName val="表4-3-1长期股权投资"/>
      <sheetName val="表4-3-2长期信托债转股"/>
      <sheetName val="表4-3-3长期债权投资"/>
      <sheetName val="表5固定资产汇总表 "/>
      <sheetName val="表5-1-1建筑物"/>
      <sheetName val="房地产评估调查表"/>
      <sheetName val="表5-1-2构筑物"/>
      <sheetName val="表5-2-1营业器具"/>
      <sheetName val="表5-2-2交通工具"/>
      <sheetName val="B11车辆状况调查表"/>
      <sheetName val="表5-2-3电子设备"/>
      <sheetName val="表5-2-4租赁器具及设备"/>
      <sheetName val="设备附表1"/>
      <sheetName val="表5-3-1土建在建工程"/>
      <sheetName val="设备附表2"/>
      <sheetName val="表5-3-2设备在建工程"/>
      <sheetName val="表5-4固定资产清理"/>
      <sheetName val="表5-5待处理固定资产净损失"/>
      <sheetName val="表6-1无形资产－土地"/>
      <sheetName val="表6-2无形资产-其他无形资产"/>
      <sheetName val="表7长期待摊费用"/>
      <sheetName val="表8抵债资产汇总表"/>
      <sheetName val="表8-1抵债房屋"/>
      <sheetName val="表8-2抵债土地"/>
      <sheetName val="表8-3抵债交通工具"/>
      <sheetName val="表8-4抵债机器设备"/>
      <sheetName val="表8-5抵债权利凭证"/>
      <sheetName val="表8-6其他抵债资产"/>
      <sheetName val="表8-7抵债资产待处理损溢"/>
      <sheetName val="表9其他长期资产"/>
      <sheetName val="表10-3向央行借款"/>
      <sheetName val="表10-4票据融资"/>
      <sheetName val="表10-7卖出回购款项"/>
      <sheetName val="表10-10存入保证金 "/>
      <sheetName val="表10-11应付利息"/>
      <sheetName val="表10-18递延收益"/>
      <sheetName val="表10-19预计负债"/>
      <sheetName val="表10-20一年内到期的长期负债"/>
      <sheetName val="表10－21其他流动负债"/>
      <sheetName val="表11-3转贷款资金"/>
      <sheetName val="表11-5长期应付款"/>
      <sheetName val="表11－6其他长期负债"/>
      <sheetName val="40－短期借款变动表 "/>
      <sheetName val="41－拆入资金"/>
      <sheetName val="42－应付手续费 "/>
      <sheetName val="43－应付佣金 "/>
      <sheetName val="44－应付分保账款 "/>
      <sheetName val="45－预收保费 "/>
      <sheetName val="46-预收分保赔款（中华）"/>
      <sheetName val="47-存入分保准备金（中华）"/>
      <sheetName val="48－存入保证金 "/>
      <sheetName val="49－存入准备金清查评估表（中华）"/>
      <sheetName val="50-内部往来"/>
      <sheetName val="50－1-内部往来清查评估表（中华）"/>
      <sheetName val="50－2－系统往来清查评估表（中华）"/>
      <sheetName val="51-1-应付工资及应付福利费变动表"/>
      <sheetName val="51-2-职工人数统计表"/>
      <sheetName val="51-3-福利费计算表"/>
      <sheetName val="52－应付保户利差"/>
      <sheetName val="52-1应付保户利差（中华）"/>
      <sheetName val="53－应付利润"/>
      <sheetName val="54－应交税金"/>
      <sheetName val="55－卖出回购证券"/>
      <sheetName val="56－其他应付款"/>
      <sheetName val="57－预提费用"/>
      <sheetName val="57-1-预提费用清查表（中华）"/>
      <sheetName val="58－未决赔款准备金"/>
      <sheetName val="60－未到期责任准备金"/>
      <sheetName val="61－保户储金"/>
      <sheetName val="62－其他流动负债"/>
      <sheetName val="63－长期责任准备金"/>
      <sheetName val="64－长期健康险责任准备金"/>
      <sheetName val="65－寿险责任准备金"/>
      <sheetName val="66－保险保障基金"/>
      <sheetName val="67－长期借款"/>
      <sheetName val="67-1-一年内到期长期负债清查表（中华）"/>
      <sheetName val="68-长期应付款"/>
      <sheetName val="69-住房周转金"/>
      <sheetName val="70-其他长期负债"/>
      <sheetName val="71-少数股东权益"/>
      <sheetName val="72-所有者权益"/>
      <sheetName val="72-1-接受捐赠资产"/>
      <sheetName val="总审定表"/>
      <sheetName val="房地产评估调查表（1）"/>
      <sheetName val="房地产评估调查表（2）"/>
      <sheetName val="房地产评估调查表（3）"/>
      <sheetName val="房地产调查评估表（4）"/>
      <sheetName val="房地产评估调查表（5）"/>
      <sheetName val="房地产评估调查表（6）"/>
      <sheetName val="房地产评估调查表(7)"/>
      <sheetName val="房地产评估调查表（8）"/>
      <sheetName val="房地产评估调查表（9）"/>
      <sheetName val="房地产评估调查表 (10)"/>
      <sheetName val="房地产评估调查表 (11)"/>
      <sheetName val="房地产评估调查表 (12)"/>
      <sheetName val=""/>
      <sheetName val="索引表"/>
      <sheetName val="现金"/>
      <sheetName val="银行存款"/>
      <sheetName val="其他货币资金"/>
      <sheetName val="交易性股票"/>
      <sheetName val="交易性债券"/>
      <sheetName val="交易性基金"/>
      <sheetName val="应收票据"/>
      <sheetName val="应收账款"/>
      <sheetName val="预付款项"/>
      <sheetName val="应收利息"/>
      <sheetName val="应收股利"/>
      <sheetName val="其他应收款"/>
      <sheetName val="材料采购"/>
      <sheetName val="原材料"/>
      <sheetName val="在库周转材料"/>
      <sheetName val="在用周转材料"/>
      <sheetName val="委托加工物资"/>
      <sheetName val="产成品"/>
      <sheetName val="在产品"/>
      <sheetName val="发出商品"/>
      <sheetName val="一年到期非流资产"/>
      <sheetName val="其他流动资产"/>
      <sheetName val="可出售股票"/>
      <sheetName val="可出售债券"/>
      <sheetName val="可售其他投资"/>
      <sheetName val="持有到期投资"/>
      <sheetName val="长期应收款"/>
      <sheetName val="长期股权投资"/>
      <sheetName val="投资性房产HC"/>
      <sheetName val="投资性房产HF"/>
      <sheetName val="投资性地产GC"/>
      <sheetName val="投资性地产GF"/>
      <sheetName val="房屋建筑物"/>
      <sheetName val="构筑物"/>
      <sheetName val="管道和沟槽"/>
      <sheetName val="机器设备"/>
      <sheetName val="车辆"/>
      <sheetName val="电子设备"/>
      <sheetName val="土地"/>
      <sheetName val="土建工程"/>
      <sheetName val="安装工程"/>
      <sheetName val="工程物资"/>
      <sheetName val="固定资产清理"/>
      <sheetName val="生产性生物"/>
      <sheetName val="油气资产"/>
      <sheetName val="土地使用权"/>
      <sheetName val="矿业权"/>
      <sheetName val="其他无形资产"/>
      <sheetName val="开发支出"/>
      <sheetName val="商誉"/>
      <sheetName val="长期待摊费用"/>
      <sheetName val="递延税资产"/>
      <sheetName val="其他非流资产"/>
      <sheetName val="短期借款"/>
      <sheetName val="交易金融负债"/>
      <sheetName val="应付票据"/>
      <sheetName val="应付账款"/>
      <sheetName val="预收款项"/>
      <sheetName val="应付薪酬"/>
      <sheetName val="应交税费"/>
      <sheetName val="应付利息"/>
      <sheetName val="应付股利"/>
      <sheetName val="其他应付款"/>
      <sheetName val="一年到期非流负债"/>
      <sheetName val="其他流动负债"/>
      <sheetName val="长期借款"/>
      <sheetName val="应付债券"/>
      <sheetName val="长期应付款"/>
      <sheetName val="专项应付款"/>
      <sheetName val="预计负债"/>
      <sheetName val="递延税负债"/>
      <sheetName val="其他非流负债"/>
      <sheetName val="项目"/>
      <sheetName val="OPT"/>
      <sheetName val="固定资产折旧表"/>
      <sheetName val="综合成本分析01.01-02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调整汇总-绿A生达"/>
      <sheetName val="货币资金"/>
      <sheetName val="应收账款"/>
      <sheetName val="预付账款"/>
      <sheetName val="其他应收款 "/>
      <sheetName val="存货"/>
      <sheetName val="存货发出计价测试"/>
      <sheetName val="存货发出计价测试2"/>
      <sheetName val="存货发出计价测试3"/>
      <sheetName val="存货发出计价测试4"/>
      <sheetName val="存货购入计价测试"/>
      <sheetName val="待摊费用"/>
      <sheetName val="固定资产"/>
      <sheetName val="折旧测算表"/>
      <sheetName val="固定资产折旧表"/>
      <sheetName val="长期投资"/>
      <sheetName val="长期待摊费用 "/>
      <sheetName val="应付账款"/>
      <sheetName val="预收账款"/>
      <sheetName val="其他应付款 "/>
      <sheetName val="应付工资及应付福利费"/>
      <sheetName val="应交税金及其他应交款"/>
      <sheetName val="预提费用"/>
      <sheetName val="预计负债"/>
      <sheetName val="长期借款 "/>
      <sheetName val="应付债券"/>
      <sheetName val="股本"/>
      <sheetName val="股本2"/>
      <sheetName val="资本公积"/>
      <sheetName val="未分配利润"/>
      <sheetName val="收入"/>
      <sheetName val="收入明细表1-3"/>
      <sheetName val="成本"/>
      <sheetName val="收入成本配比表"/>
      <sheetName val="制造费用明细表"/>
      <sheetName val="制造费用对比表"/>
      <sheetName val="税附2"/>
      <sheetName val="税附"/>
      <sheetName val="营业费用"/>
      <sheetName val="营业费用2"/>
      <sheetName val="管理费用"/>
      <sheetName val="管理费用2"/>
      <sheetName val="财务费用"/>
      <sheetName val="财务费用2"/>
      <sheetName val="生产成本"/>
      <sheetName val="生产成本明细表"/>
      <sheetName val="生产成本结构表"/>
      <sheetName val="投资收益"/>
      <sheetName val="补贴收入"/>
      <sheetName val="营业外支出"/>
      <sheetName val="XL4Poppy"/>
      <sheetName val="FY02"/>
      <sheetName val="资产负债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生产成本"/>
      <sheetName val="内部利润分析0112-0205"/>
      <sheetName val="主表"/>
      <sheetName val="综合成本分析01.01-0205"/>
      <sheetName val="生产成本明细账0112"/>
      <sheetName val="生产成本明细账0205"/>
      <sheetName val="08年汇总"/>
      <sheetName val="original"/>
      <sheetName val="合同抽查"/>
      <sheetName val="Sheet1"/>
      <sheetName val="示范99tzfl"/>
      <sheetName val="净料库"/>
      <sheetName val="剥离前"/>
      <sheetName val="07-所得税"/>
      <sheetName val="06-所得税"/>
      <sheetName val="05-所得税"/>
      <sheetName val="数字视频并帐"/>
      <sheetName val="合并过程-主表"/>
      <sheetName val="单位名称"/>
      <sheetName val="现金"/>
      <sheetName val="银行存款"/>
      <sheetName val="其他货币资金"/>
      <sheetName val="交易性股票"/>
      <sheetName val="交易性债券"/>
      <sheetName val="交易性基金"/>
      <sheetName val="应收票据"/>
      <sheetName val="应收账款"/>
      <sheetName val="预付款项"/>
      <sheetName val="应收利息"/>
      <sheetName val="应收股利"/>
      <sheetName val="其他应收款"/>
      <sheetName val="材料采购"/>
      <sheetName val="原材料"/>
      <sheetName val="在库周转材料"/>
      <sheetName val="在用周转材料"/>
      <sheetName val="委托加工物资"/>
      <sheetName val="产成品"/>
      <sheetName val="在产品"/>
      <sheetName val="发出商品"/>
      <sheetName val="一年到期非流资产"/>
      <sheetName val="其他流动资产"/>
      <sheetName val="可出售股票"/>
      <sheetName val="可出售债券"/>
      <sheetName val="可售其他投资"/>
      <sheetName val="持有到期投资"/>
      <sheetName val="长期应收款"/>
      <sheetName val="长期股权投资"/>
      <sheetName val="投资性房产HC"/>
      <sheetName val="投资性房产HF"/>
      <sheetName val="投资性地产GC"/>
      <sheetName val="投资性地产GF"/>
      <sheetName val="房屋建筑物"/>
      <sheetName val="构筑物"/>
      <sheetName val="管道和沟槽"/>
      <sheetName val="机器设备"/>
      <sheetName val="车辆"/>
      <sheetName val="电子设备"/>
      <sheetName val="土地"/>
      <sheetName val="土建工程"/>
      <sheetName val="安装工程"/>
      <sheetName val="工程物资"/>
      <sheetName val="固定资产清理"/>
      <sheetName val="生产性生物"/>
      <sheetName val="油气资产"/>
      <sheetName val="土地使用权"/>
      <sheetName val="矿业权"/>
      <sheetName val="其他无形资产"/>
      <sheetName val="开发支出"/>
      <sheetName val="商誉"/>
      <sheetName val="长期待摊费用"/>
      <sheetName val="递延税资产"/>
      <sheetName val="其他非流资产"/>
      <sheetName val="短期借款"/>
      <sheetName val="交易金融负债"/>
      <sheetName val="应付票据"/>
      <sheetName val="应付账款"/>
      <sheetName val="预收款项"/>
      <sheetName val="应付薪酬"/>
      <sheetName val="应交税费"/>
      <sheetName val="应付利息"/>
      <sheetName val="应付股利"/>
      <sheetName val="其他应付款"/>
      <sheetName val="一年到期非流负债"/>
      <sheetName val="其他流动负债"/>
      <sheetName val="长期借款"/>
      <sheetName val="应付债券"/>
      <sheetName val="长期应付款"/>
      <sheetName val="专项应付款"/>
      <sheetName val="预计负债"/>
      <sheetName val="递延税负债"/>
      <sheetName val="其他非流负债"/>
      <sheetName val="项目"/>
      <sheetName val="OPT"/>
      <sheetName val="内部往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01销售费用"/>
      <sheetName val="02销售费用"/>
      <sheetName val="fy01"/>
      <sheetName val="FY02"/>
      <sheetName val="02.5发出"/>
      <sheetName val="01.12发出"/>
      <sheetName val="盘点表"/>
      <sheetName val="宽厚普镇板计价"/>
      <sheetName val="普镇板计价"/>
      <sheetName val="25螺纹钢计价"/>
      <sheetName val="16螺纹钢"/>
      <sheetName val="16锰板"/>
      <sheetName val="连铸坯计价"/>
      <sheetName val="宽厚16锰板"/>
      <sheetName val="22螺纹钢"/>
      <sheetName val="02产成品"/>
      <sheetName val="Sheet2"/>
      <sheetName val="Sheet1"/>
      <sheetName val="01产成品"/>
      <sheetName val="01成本"/>
      <sheetName val="02成本"/>
      <sheetName val="其他业务支出"/>
      <sheetName val="综合成本分析01.01-0205"/>
      <sheetName val="original"/>
      <sheetName val="科目数据来源"/>
      <sheetName val="FSM"/>
      <sheetName val="货币资金主表"/>
      <sheetName val="科目表"/>
      <sheetName val="剥离前"/>
      <sheetName val="XL4Poppy"/>
      <sheetName val="单位名称"/>
      <sheetName val=""/>
      <sheetName val="预收帐款"/>
      <sheetName val="产品销售收入成本明细表（合同）"/>
      <sheetName val="企业表一"/>
      <sheetName val="M-5C"/>
      <sheetName val="M-5A"/>
      <sheetName val="数量对比"/>
      <sheetName val="KKKKKKKK"/>
      <sheetName val="产品销售成本.dbf"/>
      <sheetName val="其他利润明细"/>
      <sheetName val="_x005f_x0000__x005f_x0000__x005"/>
      <sheetName val="#REF!"/>
      <sheetName val="中山低值"/>
      <sheetName val="T-本部销售品种分析"/>
      <sheetName val="数字视频并帐"/>
      <sheetName val="科目余额表"/>
      <sheetName val="_x005f_x005f_x005f_x0000__x005f"/>
      <sheetName val="_x005f_x0000__x005f"/>
      <sheetName val="_x005f_x0000__x005f_x0000__x005f_x0000__x005f_x0000__x0"/>
      <sheetName val="_x005f_x005f_x005f_x0000__x005f_x005f_x005f_x0000__x005"/>
      <sheetName val="_x005f_x005f_x005f_x005f_x005f_x005f_x005f_x0000__x005f"/>
      <sheetName val="现金"/>
      <sheetName val="银行存款"/>
      <sheetName val="其他货币资金"/>
      <sheetName val="交易性股票"/>
      <sheetName val="交易性债券"/>
      <sheetName val="交易性基金"/>
      <sheetName val="应收票据"/>
      <sheetName val="应收账款"/>
      <sheetName val="预付款项"/>
      <sheetName val="应收利息"/>
      <sheetName val="应收股利"/>
      <sheetName val="其他应收款"/>
      <sheetName val="材料采购"/>
      <sheetName val="原材料"/>
      <sheetName val="在库周转材料"/>
      <sheetName val="在用周转材料"/>
      <sheetName val="委托加工物资"/>
      <sheetName val="产成品"/>
      <sheetName val="在产品"/>
      <sheetName val="发出商品"/>
      <sheetName val="一年到期非流资产"/>
      <sheetName val="其他流动资产"/>
      <sheetName val="可出售股票"/>
      <sheetName val="可出售债券"/>
      <sheetName val="可售其他投资"/>
      <sheetName val="持有到期投资"/>
      <sheetName val="长期应收款"/>
      <sheetName val="长期股权投资"/>
      <sheetName val="投资性房产HC"/>
      <sheetName val="投资性房产HF"/>
      <sheetName val="投资性地产GC"/>
      <sheetName val="投资性地产GF"/>
      <sheetName val="房屋建筑物"/>
      <sheetName val="构筑物"/>
      <sheetName val="管道和沟槽"/>
      <sheetName val="机器设备"/>
      <sheetName val="车辆"/>
      <sheetName val="电子设备"/>
      <sheetName val="土地"/>
      <sheetName val="土建工程"/>
      <sheetName val="安装工程"/>
      <sheetName val="工程物资"/>
      <sheetName val="固定资产清理"/>
      <sheetName val="生产性生物"/>
      <sheetName val="油气资产"/>
      <sheetName val="土地使用权"/>
      <sheetName val="矿业权"/>
      <sheetName val="其他无形资产"/>
      <sheetName val="开发支出"/>
      <sheetName val="商誉"/>
      <sheetName val="长期待摊费用"/>
      <sheetName val="递延税资产"/>
      <sheetName val="其他非流资产"/>
      <sheetName val="短期借款"/>
      <sheetName val="交易金融负债"/>
      <sheetName val="应付票据"/>
      <sheetName val="应付账款"/>
      <sheetName val="预收款项"/>
      <sheetName val="应付薪酬"/>
      <sheetName val="应交税费"/>
      <sheetName val="应付利息"/>
      <sheetName val="应付股利"/>
      <sheetName val="其他应付款"/>
      <sheetName val="一年到期非流负债"/>
      <sheetName val="其他流动负债"/>
      <sheetName val="长期借款"/>
      <sheetName val="应付债券"/>
      <sheetName val="长期应付款"/>
      <sheetName val="专项应付款"/>
      <sheetName val="预计负债"/>
      <sheetName val="递延税负债"/>
      <sheetName val="其他非流负债"/>
      <sheetName val="项目"/>
      <sheetName val="O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hyperlink" Target="http://www.zgfp.com/price/View/12/5633882.htm" TargetMode="External"/><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8"/>
  <sheetViews>
    <sheetView topLeftCell="A5" workbookViewId="0">
      <selection activeCell="A1" sqref="A1"/>
    </sheetView>
  </sheetViews>
  <sheetFormatPr defaultColWidth="9" defaultRowHeight="15.75"/>
  <cols>
    <col min="1" max="1" width="2" style="505" customWidth="1"/>
    <col min="2" max="2" width="3.25" style="505" customWidth="1"/>
    <col min="3" max="3" width="3.375" style="505" customWidth="1"/>
    <col min="4" max="4" width="10.375" style="505" customWidth="1"/>
    <col min="5" max="5" width="3.25" style="505" customWidth="1"/>
    <col min="6" max="6" width="5.25" style="505" customWidth="1"/>
    <col min="7" max="7" width="3.375" style="505" customWidth="1"/>
    <col min="8" max="8" width="3.125" style="505" customWidth="1"/>
    <col min="9" max="9" width="3.375" style="505" customWidth="1"/>
    <col min="10" max="10" width="3.125" style="505" customWidth="1"/>
    <col min="11" max="11" width="3.375" style="505" customWidth="1"/>
    <col min="12" max="12" width="6.25" style="505" customWidth="1"/>
    <col min="13" max="13" width="15.5" style="505" customWidth="1"/>
    <col min="14" max="14" width="3.125" style="505" customWidth="1"/>
    <col min="15" max="15" width="3.25" style="505" customWidth="1"/>
    <col min="16" max="16" width="4.25" style="505" customWidth="1"/>
    <col min="17" max="17" width="9" style="505"/>
    <col min="18" max="18" width="8.75" style="505" customWidth="1"/>
    <col min="19" max="19" width="15" style="505"/>
    <col min="20" max="16384" width="9" style="505"/>
  </cols>
  <sheetData>
    <row r="1" ht="20.25" customHeight="1" spans="1:17">
      <c r="A1" s="506"/>
      <c r="B1" s="507" t="s">
        <v>0</v>
      </c>
      <c r="C1" s="507"/>
      <c r="D1" s="508"/>
      <c r="E1" s="508"/>
      <c r="F1" s="508"/>
      <c r="G1" s="508"/>
      <c r="H1" s="508"/>
      <c r="I1" s="508"/>
      <c r="J1" s="508"/>
      <c r="K1" s="508"/>
      <c r="L1" s="508"/>
      <c r="M1" s="508"/>
      <c r="N1" s="508"/>
      <c r="O1" s="508"/>
      <c r="P1" s="509"/>
      <c r="Q1" s="587"/>
    </row>
    <row r="2" ht="18" customHeight="1" spans="1:17">
      <c r="A2" s="509"/>
      <c r="B2" s="510"/>
      <c r="C2" s="511"/>
      <c r="D2" s="511"/>
      <c r="E2" s="511"/>
      <c r="F2" s="511"/>
      <c r="G2" s="511"/>
      <c r="H2" s="511"/>
      <c r="I2" s="511"/>
      <c r="J2" s="511"/>
      <c r="K2" s="511"/>
      <c r="L2" s="511"/>
      <c r="M2" s="511"/>
      <c r="N2" s="511"/>
      <c r="O2" s="563"/>
      <c r="P2" s="564"/>
      <c r="Q2" s="588"/>
    </row>
    <row r="3" ht="30.75" hidden="1" customHeight="1" spans="1:17">
      <c r="A3" s="512"/>
      <c r="B3" s="513"/>
      <c r="C3" s="514"/>
      <c r="D3" s="515"/>
      <c r="E3" s="515"/>
      <c r="F3" s="515"/>
      <c r="G3" s="515"/>
      <c r="H3" s="515"/>
      <c r="I3" s="515"/>
      <c r="J3" s="515"/>
      <c r="K3" s="515"/>
      <c r="L3" s="515"/>
      <c r="M3" s="515"/>
      <c r="N3" s="565"/>
      <c r="O3" s="566"/>
      <c r="P3" s="567"/>
      <c r="Q3" s="588"/>
    </row>
    <row r="4" ht="45.75" customHeight="1" spans="1:17">
      <c r="A4" s="512"/>
      <c r="B4" s="513"/>
      <c r="C4" s="516" t="s">
        <v>1</v>
      </c>
      <c r="D4" s="517"/>
      <c r="E4" s="517"/>
      <c r="F4" s="517"/>
      <c r="G4" s="517"/>
      <c r="H4" s="517"/>
      <c r="I4" s="517"/>
      <c r="J4" s="517"/>
      <c r="K4" s="517"/>
      <c r="L4" s="517"/>
      <c r="M4" s="517"/>
      <c r="N4" s="568"/>
      <c r="O4" s="566"/>
      <c r="P4" s="567"/>
      <c r="Q4" s="588"/>
    </row>
    <row r="5" ht="21.75" customHeight="1" spans="1:17">
      <c r="A5" s="518"/>
      <c r="B5" s="513"/>
      <c r="C5" s="519"/>
      <c r="D5" s="520" t="s">
        <v>2</v>
      </c>
      <c r="E5" s="521"/>
      <c r="F5" s="521"/>
      <c r="G5" s="521"/>
      <c r="H5" s="521"/>
      <c r="I5" s="521"/>
      <c r="J5" s="521"/>
      <c r="K5" s="521"/>
      <c r="L5" s="521"/>
      <c r="M5" s="521"/>
      <c r="N5" s="569"/>
      <c r="O5" s="566"/>
      <c r="P5" s="570"/>
      <c r="Q5" s="588"/>
    </row>
    <row r="6" ht="6" hidden="1" customHeight="1" spans="1:17">
      <c r="A6" s="509"/>
      <c r="B6" s="513"/>
      <c r="C6" s="519"/>
      <c r="D6" s="522"/>
      <c r="E6" s="522"/>
      <c r="F6" s="522"/>
      <c r="G6" s="522"/>
      <c r="H6" s="522"/>
      <c r="I6" s="522"/>
      <c r="J6" s="522"/>
      <c r="K6" s="522"/>
      <c r="L6" s="522"/>
      <c r="M6" s="522"/>
      <c r="N6" s="569"/>
      <c r="O6" s="566"/>
      <c r="P6" s="567"/>
      <c r="Q6" s="588"/>
    </row>
    <row r="7" ht="20.25" customHeight="1" spans="1:17">
      <c r="A7" s="509"/>
      <c r="B7" s="513"/>
      <c r="C7" s="519"/>
      <c r="D7" s="523" t="s">
        <v>3</v>
      </c>
      <c r="E7" s="524"/>
      <c r="F7" s="525" t="s">
        <v>4</v>
      </c>
      <c r="G7" s="526"/>
      <c r="H7" s="526"/>
      <c r="I7" s="526"/>
      <c r="J7" s="526"/>
      <c r="K7" s="526"/>
      <c r="L7" s="526"/>
      <c r="M7" s="571"/>
      <c r="N7" s="569"/>
      <c r="O7" s="566"/>
      <c r="P7" s="567"/>
      <c r="Q7" s="588"/>
    </row>
    <row r="8" ht="9" customHeight="1" spans="1:17">
      <c r="A8" s="509"/>
      <c r="B8" s="513"/>
      <c r="C8" s="519"/>
      <c r="D8" s="527"/>
      <c r="E8" s="528"/>
      <c r="F8" s="528"/>
      <c r="G8" s="528"/>
      <c r="H8" s="528"/>
      <c r="I8" s="528"/>
      <c r="J8" s="528"/>
      <c r="K8" s="528"/>
      <c r="L8" s="528"/>
      <c r="M8" s="572"/>
      <c r="N8" s="569"/>
      <c r="O8" s="566"/>
      <c r="P8" s="567"/>
      <c r="Q8" s="588"/>
    </row>
    <row r="9" ht="20.25" customHeight="1" spans="1:17">
      <c r="A9" s="509"/>
      <c r="B9" s="513"/>
      <c r="C9" s="519"/>
      <c r="D9" s="529" t="s">
        <v>5</v>
      </c>
      <c r="E9" s="530"/>
      <c r="F9" s="531">
        <v>2022</v>
      </c>
      <c r="G9" s="532" t="s">
        <v>6</v>
      </c>
      <c r="H9" s="531" t="s">
        <v>7</v>
      </c>
      <c r="I9" s="532" t="s">
        <v>8</v>
      </c>
      <c r="J9" s="531" t="s">
        <v>9</v>
      </c>
      <c r="K9" s="532" t="s">
        <v>10</v>
      </c>
      <c r="L9" s="573"/>
      <c r="M9" s="574"/>
      <c r="N9" s="569"/>
      <c r="O9" s="566"/>
      <c r="P9" s="567"/>
      <c r="Q9" s="588"/>
    </row>
    <row r="10" ht="9" customHeight="1" spans="1:17">
      <c r="A10" s="509"/>
      <c r="B10" s="513"/>
      <c r="C10" s="519"/>
      <c r="D10" s="533"/>
      <c r="E10" s="534"/>
      <c r="F10" s="535"/>
      <c r="G10" s="535"/>
      <c r="H10" s="535"/>
      <c r="I10" s="535"/>
      <c r="J10" s="535"/>
      <c r="K10" s="535"/>
      <c r="L10" s="534"/>
      <c r="M10" s="575"/>
      <c r="N10" s="569"/>
      <c r="O10" s="566"/>
      <c r="P10" s="567"/>
      <c r="Q10" s="588"/>
    </row>
    <row r="11" ht="20.25" customHeight="1" spans="1:17">
      <c r="A11" s="509"/>
      <c r="B11" s="513"/>
      <c r="C11" s="519"/>
      <c r="D11" s="536" t="s">
        <v>11</v>
      </c>
      <c r="E11" s="537"/>
      <c r="F11" s="537"/>
      <c r="G11" s="538" t="s">
        <v>12</v>
      </c>
      <c r="H11" s="539"/>
      <c r="I11" s="539"/>
      <c r="J11" s="539"/>
      <c r="K11" s="539"/>
      <c r="L11" s="539"/>
      <c r="M11" s="576"/>
      <c r="N11" s="569"/>
      <c r="O11" s="566"/>
      <c r="P11" s="567"/>
      <c r="Q11" s="588"/>
    </row>
    <row r="12" ht="9" customHeight="1" spans="1:17">
      <c r="A12" s="509"/>
      <c r="B12" s="513"/>
      <c r="C12" s="519"/>
      <c r="D12" s="540"/>
      <c r="E12" s="541"/>
      <c r="F12" s="541"/>
      <c r="G12" s="541"/>
      <c r="H12" s="541"/>
      <c r="I12" s="541"/>
      <c r="J12" s="541"/>
      <c r="K12" s="541"/>
      <c r="L12" s="541"/>
      <c r="M12" s="577"/>
      <c r="N12" s="569"/>
      <c r="O12" s="566"/>
      <c r="P12" s="567"/>
      <c r="Q12" s="588"/>
    </row>
    <row r="13" ht="20.25" customHeight="1" spans="1:17">
      <c r="A13" s="509"/>
      <c r="B13" s="513"/>
      <c r="C13" s="519"/>
      <c r="D13" s="542" t="s">
        <v>13</v>
      </c>
      <c r="E13" s="543"/>
      <c r="F13" s="531">
        <v>2022</v>
      </c>
      <c r="G13" s="544" t="s">
        <v>6</v>
      </c>
      <c r="H13" s="545" t="s">
        <v>14</v>
      </c>
      <c r="I13" s="544" t="s">
        <v>8</v>
      </c>
      <c r="J13" s="545" t="s">
        <v>15</v>
      </c>
      <c r="K13" s="544" t="s">
        <v>10</v>
      </c>
      <c r="L13" s="578"/>
      <c r="M13" s="579"/>
      <c r="N13" s="569"/>
      <c r="O13" s="566"/>
      <c r="P13" s="567"/>
      <c r="Q13" s="588"/>
    </row>
    <row r="14" ht="9" customHeight="1" spans="1:17">
      <c r="A14" s="509"/>
      <c r="B14" s="513"/>
      <c r="C14" s="519"/>
      <c r="D14" s="546"/>
      <c r="E14" s="546"/>
      <c r="F14" s="546"/>
      <c r="G14" s="546"/>
      <c r="H14" s="546"/>
      <c r="I14" s="546"/>
      <c r="J14" s="546"/>
      <c r="K14" s="546"/>
      <c r="L14" s="546"/>
      <c r="M14" s="546"/>
      <c r="N14" s="569"/>
      <c r="O14" s="566"/>
      <c r="P14" s="567"/>
      <c r="Q14" s="588"/>
    </row>
    <row r="15" ht="22.5" customHeight="1" spans="1:17">
      <c r="A15" s="509"/>
      <c r="B15" s="513"/>
      <c r="C15" s="519"/>
      <c r="D15" s="520" t="s">
        <v>16</v>
      </c>
      <c r="E15" s="521"/>
      <c r="F15" s="521"/>
      <c r="G15" s="521"/>
      <c r="H15" s="521"/>
      <c r="I15" s="521"/>
      <c r="J15" s="521"/>
      <c r="K15" s="521"/>
      <c r="L15" s="521"/>
      <c r="M15" s="521"/>
      <c r="N15" s="569"/>
      <c r="O15" s="566"/>
      <c r="P15" s="567"/>
      <c r="Q15" s="588"/>
    </row>
    <row r="16" ht="20.25" customHeight="1" spans="1:17">
      <c r="A16" s="509"/>
      <c r="B16" s="513"/>
      <c r="C16" s="519"/>
      <c r="D16" s="523" t="s">
        <v>17</v>
      </c>
      <c r="E16" s="547"/>
      <c r="F16" s="548" t="s">
        <v>18</v>
      </c>
      <c r="G16" s="549"/>
      <c r="H16" s="549"/>
      <c r="I16" s="549"/>
      <c r="J16" s="549"/>
      <c r="K16" s="549"/>
      <c r="L16" s="549"/>
      <c r="M16" s="580"/>
      <c r="N16" s="569"/>
      <c r="O16" s="566"/>
      <c r="P16" s="567"/>
      <c r="Q16" s="588"/>
    </row>
    <row r="17" ht="9.75" customHeight="1" spans="1:17">
      <c r="A17" s="509"/>
      <c r="B17" s="513"/>
      <c r="C17" s="519"/>
      <c r="D17" s="550"/>
      <c r="E17" s="551"/>
      <c r="F17" s="551"/>
      <c r="G17" s="551"/>
      <c r="H17" s="551"/>
      <c r="I17" s="551"/>
      <c r="J17" s="551"/>
      <c r="K17" s="551"/>
      <c r="L17" s="551"/>
      <c r="M17" s="581"/>
      <c r="N17" s="569"/>
      <c r="O17" s="566"/>
      <c r="P17" s="567"/>
      <c r="Q17" s="588"/>
    </row>
    <row r="18" ht="20.25" customHeight="1" spans="1:17">
      <c r="A18" s="509"/>
      <c r="B18" s="513"/>
      <c r="C18" s="519"/>
      <c r="D18" s="536" t="s">
        <v>19</v>
      </c>
      <c r="E18" s="537"/>
      <c r="F18" s="537"/>
      <c r="G18" s="552"/>
      <c r="H18" s="553"/>
      <c r="I18" s="553"/>
      <c r="J18" s="553"/>
      <c r="K18" s="553"/>
      <c r="L18" s="553"/>
      <c r="M18" s="582"/>
      <c r="N18" s="569"/>
      <c r="O18" s="566"/>
      <c r="P18" s="567"/>
      <c r="Q18" s="588"/>
    </row>
    <row r="19" ht="9.75" customHeight="1" spans="1:17">
      <c r="A19" s="509"/>
      <c r="B19" s="513"/>
      <c r="C19" s="519"/>
      <c r="D19" s="550"/>
      <c r="E19" s="551"/>
      <c r="F19" s="551"/>
      <c r="G19" s="551"/>
      <c r="H19" s="551"/>
      <c r="I19" s="551"/>
      <c r="J19" s="551"/>
      <c r="K19" s="551"/>
      <c r="L19" s="551"/>
      <c r="M19" s="581"/>
      <c r="N19" s="569"/>
      <c r="O19" s="566"/>
      <c r="P19" s="567"/>
      <c r="Q19" s="588"/>
    </row>
    <row r="20" ht="20.25" customHeight="1" spans="1:17">
      <c r="A20" s="509"/>
      <c r="B20" s="513"/>
      <c r="C20" s="519"/>
      <c r="D20" s="536" t="s">
        <v>20</v>
      </c>
      <c r="E20" s="537"/>
      <c r="F20" s="537"/>
      <c r="G20" s="552"/>
      <c r="H20" s="553"/>
      <c r="I20" s="553"/>
      <c r="J20" s="553"/>
      <c r="K20" s="553"/>
      <c r="L20" s="553"/>
      <c r="M20" s="582"/>
      <c r="N20" s="569"/>
      <c r="O20" s="566"/>
      <c r="P20" s="567"/>
      <c r="Q20" s="588"/>
    </row>
    <row r="21" ht="9" customHeight="1" spans="1:17">
      <c r="A21" s="509"/>
      <c r="B21" s="513"/>
      <c r="C21" s="519"/>
      <c r="D21" s="550"/>
      <c r="E21" s="551"/>
      <c r="F21" s="551"/>
      <c r="G21" s="551"/>
      <c r="H21" s="551"/>
      <c r="I21" s="551"/>
      <c r="J21" s="551"/>
      <c r="K21" s="551"/>
      <c r="L21" s="551"/>
      <c r="M21" s="581"/>
      <c r="N21" s="569"/>
      <c r="O21" s="566"/>
      <c r="P21" s="567"/>
      <c r="Q21" s="588"/>
    </row>
    <row r="22" ht="20.25" customHeight="1" spans="1:17">
      <c r="A22" s="509"/>
      <c r="B22" s="513"/>
      <c r="C22" s="519"/>
      <c r="D22" s="536" t="s">
        <v>21</v>
      </c>
      <c r="E22" s="537"/>
      <c r="F22" s="537"/>
      <c r="G22" s="552"/>
      <c r="H22" s="553"/>
      <c r="I22" s="553"/>
      <c r="J22" s="553"/>
      <c r="K22" s="553"/>
      <c r="L22" s="553"/>
      <c r="M22" s="582"/>
      <c r="N22" s="569"/>
      <c r="O22" s="566"/>
      <c r="P22" s="567"/>
      <c r="Q22" s="588"/>
    </row>
    <row r="23" ht="9" customHeight="1" spans="1:17">
      <c r="A23" s="509"/>
      <c r="B23" s="513"/>
      <c r="C23" s="519"/>
      <c r="D23" s="550"/>
      <c r="E23" s="551"/>
      <c r="F23" s="551"/>
      <c r="G23" s="551"/>
      <c r="H23" s="551"/>
      <c r="I23" s="551"/>
      <c r="J23" s="551"/>
      <c r="K23" s="551"/>
      <c r="L23" s="551"/>
      <c r="M23" s="581"/>
      <c r="N23" s="569"/>
      <c r="O23" s="566"/>
      <c r="P23" s="567"/>
      <c r="Q23" s="588"/>
    </row>
    <row r="24" ht="20.25" customHeight="1" spans="1:17">
      <c r="A24" s="509"/>
      <c r="B24" s="513"/>
      <c r="C24" s="519"/>
      <c r="D24" s="536" t="s">
        <v>22</v>
      </c>
      <c r="E24" s="537"/>
      <c r="F24" s="537"/>
      <c r="G24" s="552"/>
      <c r="H24" s="553"/>
      <c r="I24" s="553"/>
      <c r="J24" s="553"/>
      <c r="K24" s="553"/>
      <c r="L24" s="553"/>
      <c r="M24" s="582"/>
      <c r="N24" s="569"/>
      <c r="O24" s="566"/>
      <c r="P24" s="567"/>
      <c r="Q24" s="588"/>
    </row>
    <row r="25" ht="9.75" customHeight="1" spans="1:17">
      <c r="A25" s="509"/>
      <c r="B25" s="513"/>
      <c r="C25" s="519"/>
      <c r="D25" s="550"/>
      <c r="E25" s="551"/>
      <c r="F25" s="551"/>
      <c r="G25" s="551"/>
      <c r="H25" s="551"/>
      <c r="I25" s="551"/>
      <c r="J25" s="551"/>
      <c r="K25" s="551"/>
      <c r="L25" s="551"/>
      <c r="M25" s="581"/>
      <c r="N25" s="569"/>
      <c r="O25" s="566"/>
      <c r="P25" s="567"/>
      <c r="Q25" s="588"/>
    </row>
    <row r="26" ht="20.25" customHeight="1" spans="1:17">
      <c r="A26" s="509"/>
      <c r="B26" s="513"/>
      <c r="C26" s="519"/>
      <c r="D26" s="536" t="s">
        <v>23</v>
      </c>
      <c r="E26" s="537"/>
      <c r="F26" s="537"/>
      <c r="G26" s="552" t="s">
        <v>18</v>
      </c>
      <c r="H26" s="553"/>
      <c r="I26" s="553"/>
      <c r="J26" s="553"/>
      <c r="K26" s="553"/>
      <c r="L26" s="553"/>
      <c r="M26" s="582"/>
      <c r="N26" s="569"/>
      <c r="O26" s="566"/>
      <c r="P26" s="567"/>
      <c r="Q26" s="588"/>
    </row>
    <row r="27" ht="9.75" customHeight="1" spans="1:17">
      <c r="A27" s="509"/>
      <c r="B27" s="513"/>
      <c r="C27" s="519"/>
      <c r="D27" s="550"/>
      <c r="E27" s="551"/>
      <c r="F27" s="551"/>
      <c r="G27" s="551"/>
      <c r="H27" s="551"/>
      <c r="I27" s="551"/>
      <c r="J27" s="551"/>
      <c r="K27" s="551"/>
      <c r="L27" s="551"/>
      <c r="M27" s="581"/>
      <c r="N27" s="569"/>
      <c r="O27" s="566"/>
      <c r="P27" s="567"/>
      <c r="Q27" s="588"/>
    </row>
    <row r="28" ht="20.25" customHeight="1" spans="1:17">
      <c r="A28" s="509"/>
      <c r="B28" s="513"/>
      <c r="C28" s="519"/>
      <c r="D28" s="536" t="s">
        <v>24</v>
      </c>
      <c r="E28" s="537"/>
      <c r="F28" s="537"/>
      <c r="G28" s="552"/>
      <c r="H28" s="553"/>
      <c r="I28" s="553"/>
      <c r="J28" s="553"/>
      <c r="K28" s="553"/>
      <c r="L28" s="553"/>
      <c r="M28" s="582"/>
      <c r="N28" s="569"/>
      <c r="O28" s="566"/>
      <c r="P28" s="567"/>
      <c r="Q28" s="588"/>
    </row>
    <row r="29" ht="9.75" customHeight="1" spans="1:17">
      <c r="A29" s="509"/>
      <c r="B29" s="513"/>
      <c r="C29" s="519"/>
      <c r="D29" s="550"/>
      <c r="E29" s="551"/>
      <c r="F29" s="551"/>
      <c r="G29" s="551"/>
      <c r="H29" s="551"/>
      <c r="I29" s="551"/>
      <c r="J29" s="551"/>
      <c r="K29" s="551"/>
      <c r="L29" s="551"/>
      <c r="M29" s="581"/>
      <c r="N29" s="569"/>
      <c r="O29" s="566"/>
      <c r="P29" s="567"/>
      <c r="Q29" s="588"/>
    </row>
    <row r="30" ht="20.25" customHeight="1" spans="1:17">
      <c r="A30" s="509"/>
      <c r="B30" s="513"/>
      <c r="C30" s="519"/>
      <c r="D30" s="536" t="s">
        <v>25</v>
      </c>
      <c r="E30" s="537"/>
      <c r="F30" s="537"/>
      <c r="G30" s="552"/>
      <c r="H30" s="553"/>
      <c r="I30" s="553"/>
      <c r="J30" s="553"/>
      <c r="K30" s="553"/>
      <c r="L30" s="553"/>
      <c r="M30" s="582"/>
      <c r="N30" s="569"/>
      <c r="O30" s="566"/>
      <c r="P30" s="567"/>
      <c r="Q30" s="588"/>
    </row>
    <row r="31" ht="9.75" customHeight="1" spans="1:17">
      <c r="A31" s="509"/>
      <c r="B31" s="513"/>
      <c r="C31" s="519"/>
      <c r="D31" s="550"/>
      <c r="E31" s="551"/>
      <c r="F31" s="551"/>
      <c r="G31" s="551"/>
      <c r="H31" s="551"/>
      <c r="I31" s="551"/>
      <c r="J31" s="551"/>
      <c r="K31" s="551"/>
      <c r="L31" s="551"/>
      <c r="M31" s="581"/>
      <c r="N31" s="569"/>
      <c r="O31" s="566"/>
      <c r="P31" s="567"/>
      <c r="Q31" s="588"/>
    </row>
    <row r="32" ht="20.25" customHeight="1" spans="1:17">
      <c r="A32" s="509"/>
      <c r="B32" s="513"/>
      <c r="C32" s="519"/>
      <c r="D32" s="536" t="s">
        <v>26</v>
      </c>
      <c r="E32" s="537"/>
      <c r="F32" s="537"/>
      <c r="G32" s="552"/>
      <c r="H32" s="553"/>
      <c r="I32" s="553"/>
      <c r="J32" s="553"/>
      <c r="K32" s="553"/>
      <c r="L32" s="553"/>
      <c r="M32" s="582"/>
      <c r="N32" s="569"/>
      <c r="O32" s="566"/>
      <c r="P32" s="567"/>
      <c r="Q32" s="588"/>
    </row>
    <row r="33" ht="9.75" customHeight="1" spans="1:17">
      <c r="A33" s="509"/>
      <c r="B33" s="513"/>
      <c r="C33" s="519"/>
      <c r="D33" s="550"/>
      <c r="E33" s="551"/>
      <c r="F33" s="551"/>
      <c r="G33" s="551"/>
      <c r="H33" s="551"/>
      <c r="I33" s="551"/>
      <c r="J33" s="551"/>
      <c r="K33" s="551"/>
      <c r="L33" s="551"/>
      <c r="M33" s="581"/>
      <c r="N33" s="569"/>
      <c r="O33" s="566"/>
      <c r="P33" s="567"/>
      <c r="Q33" s="588"/>
    </row>
    <row r="34" ht="20.25" customHeight="1" spans="1:17">
      <c r="A34" s="509"/>
      <c r="B34" s="513"/>
      <c r="C34" s="519"/>
      <c r="D34" s="542" t="s">
        <v>27</v>
      </c>
      <c r="E34" s="554"/>
      <c r="F34" s="554"/>
      <c r="G34" s="555"/>
      <c r="H34" s="556"/>
      <c r="I34" s="556"/>
      <c r="J34" s="556"/>
      <c r="K34" s="556"/>
      <c r="L34" s="556"/>
      <c r="M34" s="583"/>
      <c r="N34" s="569"/>
      <c r="O34" s="566"/>
      <c r="P34" s="567"/>
      <c r="Q34" s="588"/>
    </row>
    <row r="35" ht="34.5" customHeight="1" spans="1:17">
      <c r="A35" s="509"/>
      <c r="B35" s="513"/>
      <c r="C35" s="519"/>
      <c r="D35" s="557"/>
      <c r="E35" s="557"/>
      <c r="F35" s="557"/>
      <c r="G35" s="557"/>
      <c r="H35" s="557"/>
      <c r="I35" s="557"/>
      <c r="J35" s="557"/>
      <c r="K35" s="557"/>
      <c r="L35" s="557"/>
      <c r="M35" s="557"/>
      <c r="N35" s="569"/>
      <c r="O35" s="566"/>
      <c r="P35" s="567"/>
      <c r="Q35" s="588"/>
    </row>
    <row r="36" ht="14.25" customHeight="1" spans="1:17">
      <c r="A36" s="509"/>
      <c r="B36" s="513"/>
      <c r="C36" s="558"/>
      <c r="D36" s="559"/>
      <c r="E36" s="559"/>
      <c r="F36" s="559"/>
      <c r="G36" s="559"/>
      <c r="H36" s="559"/>
      <c r="I36" s="559"/>
      <c r="J36" s="559"/>
      <c r="K36" s="559"/>
      <c r="L36" s="559"/>
      <c r="M36" s="559"/>
      <c r="N36" s="584"/>
      <c r="O36" s="566"/>
      <c r="P36" s="567"/>
      <c r="Q36" s="588"/>
    </row>
    <row r="37" ht="15" customHeight="1" spans="1:17">
      <c r="A37" s="509"/>
      <c r="B37" s="560"/>
      <c r="C37" s="561"/>
      <c r="D37" s="561"/>
      <c r="E37" s="561"/>
      <c r="F37" s="561"/>
      <c r="G37" s="561"/>
      <c r="H37" s="561"/>
      <c r="I37" s="561"/>
      <c r="J37" s="561"/>
      <c r="K37" s="561"/>
      <c r="L37" s="561"/>
      <c r="M37" s="561"/>
      <c r="N37" s="561"/>
      <c r="O37" s="585"/>
      <c r="P37" s="586"/>
      <c r="Q37" s="588"/>
    </row>
    <row r="38" ht="18" customHeight="1" spans="1:17">
      <c r="A38" s="509"/>
      <c r="B38" s="562"/>
      <c r="C38" s="562"/>
      <c r="D38" s="562"/>
      <c r="E38" s="562"/>
      <c r="F38" s="562"/>
      <c r="G38" s="562"/>
      <c r="H38" s="562"/>
      <c r="I38" s="562"/>
      <c r="J38" s="562"/>
      <c r="K38" s="562"/>
      <c r="L38" s="562"/>
      <c r="M38" s="562"/>
      <c r="N38" s="562"/>
      <c r="O38" s="562"/>
      <c r="P38" s="586"/>
      <c r="Q38" s="588"/>
    </row>
  </sheetData>
  <mergeCells count="39">
    <mergeCell ref="B1:C1"/>
    <mergeCell ref="B2:O2"/>
    <mergeCell ref="C3:N3"/>
    <mergeCell ref="C4:N4"/>
    <mergeCell ref="D5:M5"/>
    <mergeCell ref="D6:M6"/>
    <mergeCell ref="D7:E7"/>
    <mergeCell ref="F7:M7"/>
    <mergeCell ref="D9:E9"/>
    <mergeCell ref="D11:F11"/>
    <mergeCell ref="G11:M11"/>
    <mergeCell ref="D13:E13"/>
    <mergeCell ref="D14:M14"/>
    <mergeCell ref="D15:M15"/>
    <mergeCell ref="D16:E16"/>
    <mergeCell ref="F16:M16"/>
    <mergeCell ref="D18:F18"/>
    <mergeCell ref="G18:M18"/>
    <mergeCell ref="D20:F20"/>
    <mergeCell ref="G20:M20"/>
    <mergeCell ref="D22:F22"/>
    <mergeCell ref="G22:M22"/>
    <mergeCell ref="D24:F24"/>
    <mergeCell ref="G24:M24"/>
    <mergeCell ref="D26:F26"/>
    <mergeCell ref="G26:M26"/>
    <mergeCell ref="D28:F28"/>
    <mergeCell ref="G28:M28"/>
    <mergeCell ref="D30:F30"/>
    <mergeCell ref="G30:M30"/>
    <mergeCell ref="D32:F32"/>
    <mergeCell ref="G32:M32"/>
    <mergeCell ref="D34:F34"/>
    <mergeCell ref="G34:M34"/>
    <mergeCell ref="D36:M36"/>
    <mergeCell ref="B3:B36"/>
    <mergeCell ref="C5:C36"/>
    <mergeCell ref="N5:N36"/>
    <mergeCell ref="O3:O36"/>
  </mergeCells>
  <dataValidations count="5">
    <dataValidation allowBlank="1" showInputMessage="1" showErrorMessage="1" sqref="D7 F7 E10:M10 D9:D10"/>
    <dataValidation type="list" allowBlank="1" showInputMessage="1" showErrorMessage="1" sqref="H9 H13">
      <formula1>"1,2,3,4,5,6,7,8,9,10,11,12"</formula1>
    </dataValidation>
    <dataValidation type="list" allowBlank="1" showInputMessage="1" showErrorMessage="1" sqref="F9 F13">
      <formula1>"2019,2020,2021,0222,2023,2024,2025,2026,2027,2028,2029,2030"</formula1>
    </dataValidation>
    <dataValidation type="list" allowBlank="1" showInputMessage="1" showErrorMessage="1" sqref="J9 J13">
      <formula1>"1,2,3,4,5,6,7,8,9,10,11,12,13,14,15,16,17,18,19,20,21,22,23,24,25,26,27,28,29,30,31"</formula1>
    </dataValidation>
    <dataValidation allowBlank="1" showInputMessage="1" showErrorMessage="1" sqref="D11 G11 D13" errorStyle="information"/>
  </dataValidations>
  <hyperlinks>
    <hyperlink ref="B1:C1" location="索引目录!B2" display="索引页"/>
  </hyperlinks>
  <printOptions horizontalCentered="1" verticalCentered="1"/>
  <pageMargins left="0.748031496062992" right="0.748031496062992" top="0.984251968503937" bottom="0.984251968503937" header="0.511811023622047" footer="0.511811023622047"/>
  <pageSetup paperSize="9" orientation="portrait"/>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29"/>
  <sheetViews>
    <sheetView workbookViewId="0">
      <selection activeCell="A1" sqref="A1"/>
    </sheetView>
  </sheetViews>
  <sheetFormatPr defaultColWidth="9" defaultRowHeight="15.75" customHeight="1"/>
  <cols>
    <col min="1" max="1" width="5.875" style="4" customWidth="1"/>
    <col min="2" max="3" width="14.75" style="4" customWidth="1" outlineLevel="1"/>
    <col min="4" max="4" width="14.75" style="4" customWidth="1"/>
    <col min="5" max="6" width="8" style="4" customWidth="1" outlineLevel="1"/>
    <col min="7" max="7" width="9.625" style="4" customWidth="1" outlineLevel="1"/>
    <col min="8" max="8" width="11.375" style="4" customWidth="1" outlineLevel="1"/>
    <col min="9" max="9" width="11.625" style="4" customWidth="1" outlineLevel="1"/>
    <col min="10" max="10" width="5.625" style="4" customWidth="1"/>
    <col min="11" max="11" width="8" style="4" customWidth="1"/>
    <col min="12" max="12" width="5.125" style="4" customWidth="1"/>
    <col min="13" max="13" width="5.25" style="4" customWidth="1"/>
    <col min="14" max="15" width="5.125" style="4" customWidth="1"/>
    <col min="16" max="19" width="5.25" style="4" customWidth="1"/>
    <col min="20" max="20" width="7.75" style="4" customWidth="1" outlineLevel="1"/>
    <col min="21" max="23" width="11" style="4" customWidth="1" outlineLevel="1"/>
    <col min="24" max="27" width="11" style="4" customWidth="1"/>
    <col min="28" max="28" width="7.25" style="4" customWidth="1"/>
    <col min="29" max="29" width="11" style="4" customWidth="1"/>
    <col min="30" max="30" width="7.5" style="4" customWidth="1"/>
    <col min="31" max="31" width="7.625" style="4" customWidth="1"/>
    <col min="32" max="32" width="7.25" style="4" customWidth="1"/>
    <col min="33" max="36" width="9" style="4" outlineLevel="1"/>
    <col min="37" max="16384" width="9" style="4"/>
  </cols>
  <sheetData>
    <row r="1" spans="1:35">
      <c r="A1" s="5" t="s">
        <v>146</v>
      </c>
      <c r="B1" s="7" t="s">
        <v>588</v>
      </c>
      <c r="C1" s="7"/>
      <c r="D1" s="7"/>
      <c r="E1" s="7"/>
      <c r="F1" s="7"/>
      <c r="G1" s="7"/>
      <c r="H1" s="7"/>
      <c r="I1" s="7"/>
      <c r="J1" s="8"/>
      <c r="K1" s="8"/>
      <c r="L1" s="8"/>
      <c r="M1" s="8"/>
      <c r="N1" s="8"/>
      <c r="O1" s="8"/>
      <c r="P1" s="8"/>
      <c r="Q1" s="8"/>
      <c r="R1" s="8"/>
      <c r="S1" s="8"/>
      <c r="T1" s="8"/>
      <c r="U1" s="8"/>
      <c r="V1" s="8"/>
      <c r="W1" s="8"/>
      <c r="X1" s="8"/>
      <c r="Y1" s="8"/>
      <c r="Z1" s="8"/>
      <c r="AA1" s="8"/>
      <c r="AB1" s="8"/>
      <c r="AC1" s="8"/>
      <c r="AD1" s="8"/>
      <c r="AE1" s="8"/>
      <c r="AF1" s="8"/>
      <c r="AG1" s="8"/>
      <c r="AH1" s="8"/>
      <c r="AI1" s="8"/>
    </row>
    <row r="2" s="1" customFormat="1" ht="30" customHeight="1" spans="1:35">
      <c r="A2" s="9" t="s">
        <v>707</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2" customFormat="1" ht="14.1" customHeight="1" spans="1:35">
      <c r="A3" s="10" t="str">
        <f>CONCATENATE(封面!D9,封面!F9,封面!G9,封面!H9,封面!I9,封面!J9,封面!K9)</f>
        <v>评估基准日：2022年1月31日</v>
      </c>
      <c r="B3" s="10"/>
      <c r="C3" s="10"/>
      <c r="D3" s="10"/>
      <c r="E3" s="10"/>
      <c r="F3" s="10"/>
      <c r="G3" s="10"/>
      <c r="H3" s="10"/>
      <c r="I3" s="10"/>
      <c r="J3" s="10"/>
      <c r="K3" s="10"/>
      <c r="L3" s="10"/>
      <c r="M3" s="10"/>
      <c r="N3" s="10"/>
      <c r="O3" s="10"/>
      <c r="P3" s="10"/>
      <c r="Q3" s="10"/>
      <c r="R3" s="10"/>
      <c r="S3" s="10"/>
      <c r="T3" s="22"/>
      <c r="U3" s="22"/>
      <c r="V3" s="22"/>
      <c r="W3" s="22"/>
      <c r="X3" s="22"/>
      <c r="Y3" s="22"/>
      <c r="Z3" s="22"/>
      <c r="AA3" s="22"/>
      <c r="AB3" s="22"/>
      <c r="AC3" s="22"/>
      <c r="AD3" s="22"/>
      <c r="AE3" s="22"/>
      <c r="AF3" s="22"/>
      <c r="AG3" s="189"/>
      <c r="AH3" s="189"/>
      <c r="AI3" s="189"/>
    </row>
    <row r="4" s="2" customFormat="1" customHeight="1" spans="1:32">
      <c r="A4" s="11" t="str">
        <f>封面!D7&amp;封面!F7</f>
        <v>被评估单位：中核龙原科技有限公司</v>
      </c>
      <c r="AF4" s="40" t="s">
        <v>179</v>
      </c>
    </row>
    <row r="5" s="3" customFormat="1" ht="24" customHeight="1" spans="1:36">
      <c r="A5" s="12" t="s">
        <v>243</v>
      </c>
      <c r="B5" s="24" t="s">
        <v>590</v>
      </c>
      <c r="C5" s="26" t="s">
        <v>592</v>
      </c>
      <c r="D5" s="12" t="s">
        <v>708</v>
      </c>
      <c r="E5" s="175" t="s">
        <v>591</v>
      </c>
      <c r="F5" s="176"/>
      <c r="G5" s="176"/>
      <c r="H5" s="176"/>
      <c r="I5" s="183"/>
      <c r="J5" s="12" t="s">
        <v>597</v>
      </c>
      <c r="K5" s="25" t="s">
        <v>598</v>
      </c>
      <c r="L5" s="13" t="s">
        <v>709</v>
      </c>
      <c r="M5" s="13" t="s">
        <v>710</v>
      </c>
      <c r="N5" s="13" t="s">
        <v>711</v>
      </c>
      <c r="O5" s="13" t="s">
        <v>712</v>
      </c>
      <c r="P5" s="13" t="s">
        <v>713</v>
      </c>
      <c r="Q5" s="26" t="s">
        <v>601</v>
      </c>
      <c r="R5" s="26" t="s">
        <v>602</v>
      </c>
      <c r="S5" s="26" t="s">
        <v>603</v>
      </c>
      <c r="T5" s="24" t="s">
        <v>613</v>
      </c>
      <c r="U5" s="27" t="s">
        <v>622</v>
      </c>
      <c r="V5" s="34"/>
      <c r="W5" s="35"/>
      <c r="X5" s="27" t="s">
        <v>623</v>
      </c>
      <c r="Y5" s="34"/>
      <c r="Z5" s="36"/>
      <c r="AA5" s="30" t="s">
        <v>624</v>
      </c>
      <c r="AB5" s="30"/>
      <c r="AC5" s="30"/>
      <c r="AD5" s="41" t="s">
        <v>625</v>
      </c>
      <c r="AE5" s="41" t="s">
        <v>714</v>
      </c>
      <c r="AF5" s="41" t="s">
        <v>246</v>
      </c>
      <c r="AG5" s="41" t="s">
        <v>715</v>
      </c>
      <c r="AH5" s="41" t="s">
        <v>716</v>
      </c>
      <c r="AI5" s="41" t="s">
        <v>717</v>
      </c>
      <c r="AJ5" s="41" t="s">
        <v>627</v>
      </c>
    </row>
    <row r="6" s="3" customFormat="1" ht="24" customHeight="1" spans="1:36">
      <c r="A6" s="12"/>
      <c r="B6" s="29"/>
      <c r="C6" s="26"/>
      <c r="D6" s="12"/>
      <c r="E6" s="177" t="s">
        <v>647</v>
      </c>
      <c r="F6" s="177" t="s">
        <v>648</v>
      </c>
      <c r="G6" s="177" t="s">
        <v>649</v>
      </c>
      <c r="H6" s="177" t="s">
        <v>650</v>
      </c>
      <c r="I6" s="177" t="s">
        <v>718</v>
      </c>
      <c r="J6" s="12"/>
      <c r="K6" s="25"/>
      <c r="L6" s="13"/>
      <c r="M6" s="13"/>
      <c r="N6" s="13"/>
      <c r="O6" s="13"/>
      <c r="P6" s="13"/>
      <c r="Q6" s="26"/>
      <c r="R6" s="26"/>
      <c r="S6" s="26"/>
      <c r="T6" s="29"/>
      <c r="U6" s="30" t="s">
        <v>654</v>
      </c>
      <c r="V6" s="27" t="s">
        <v>655</v>
      </c>
      <c r="W6" s="37" t="s">
        <v>656</v>
      </c>
      <c r="X6" s="36" t="s">
        <v>654</v>
      </c>
      <c r="Y6" s="30" t="s">
        <v>655</v>
      </c>
      <c r="Z6" s="30" t="s">
        <v>656</v>
      </c>
      <c r="AA6" s="30" t="s">
        <v>654</v>
      </c>
      <c r="AB6" s="30" t="s">
        <v>657</v>
      </c>
      <c r="AC6" s="30" t="s">
        <v>655</v>
      </c>
      <c r="AD6" s="30"/>
      <c r="AE6" s="30"/>
      <c r="AF6" s="30"/>
      <c r="AG6" s="30"/>
      <c r="AH6" s="30"/>
      <c r="AI6" s="30"/>
      <c r="AJ6" s="30"/>
    </row>
    <row r="7" s="2" customFormat="1" customHeight="1" spans="1:36">
      <c r="A7" s="178"/>
      <c r="B7" s="178"/>
      <c r="C7" s="178"/>
      <c r="D7" s="180"/>
      <c r="E7" s="180"/>
      <c r="F7" s="180"/>
      <c r="G7" s="180"/>
      <c r="H7" s="180"/>
      <c r="I7" s="180"/>
      <c r="J7" s="178"/>
      <c r="K7" s="186"/>
      <c r="L7" s="187"/>
      <c r="M7" s="187"/>
      <c r="N7" s="187"/>
      <c r="O7" s="187"/>
      <c r="P7" s="187"/>
      <c r="Q7" s="187"/>
      <c r="R7" s="187"/>
      <c r="S7" s="187"/>
      <c r="T7" s="187"/>
      <c r="U7" s="19"/>
      <c r="V7" s="19"/>
      <c r="W7" s="188"/>
      <c r="X7" s="39"/>
      <c r="Y7" s="19"/>
      <c r="Z7" s="19"/>
      <c r="AA7" s="19"/>
      <c r="AB7" s="14"/>
      <c r="AC7" s="19">
        <f t="shared" ref="AC7:AC24" si="0">ROUND(AA7*AB7/100,0)</f>
        <v>0</v>
      </c>
      <c r="AD7" s="19" t="str">
        <f t="shared" ref="AD7:AD27" si="1">IF(Y7=0,"",(AC7-Y7)/Y7*100)</f>
        <v/>
      </c>
      <c r="AE7" s="19"/>
      <c r="AF7" s="15"/>
      <c r="AG7" s="42"/>
      <c r="AH7" s="42"/>
      <c r="AI7" s="42"/>
      <c r="AJ7" s="42"/>
    </row>
    <row r="8" s="2" customFormat="1" customHeight="1" spans="1:36">
      <c r="A8" s="14"/>
      <c r="B8" s="15"/>
      <c r="C8" s="15"/>
      <c r="D8" s="15"/>
      <c r="E8" s="15"/>
      <c r="F8" s="15"/>
      <c r="G8" s="15"/>
      <c r="H8" s="15"/>
      <c r="I8" s="15"/>
      <c r="J8" s="14"/>
      <c r="K8" s="15"/>
      <c r="L8" s="31"/>
      <c r="M8" s="31"/>
      <c r="N8" s="14"/>
      <c r="O8" s="14"/>
      <c r="P8" s="14"/>
      <c r="Q8" s="14"/>
      <c r="R8" s="14"/>
      <c r="S8" s="14"/>
      <c r="T8" s="50"/>
      <c r="U8" s="19"/>
      <c r="V8" s="19"/>
      <c r="W8" s="188"/>
      <c r="X8" s="39"/>
      <c r="Y8" s="19"/>
      <c r="Z8" s="19"/>
      <c r="AA8" s="19"/>
      <c r="AB8" s="14"/>
      <c r="AC8" s="19">
        <f t="shared" si="0"/>
        <v>0</v>
      </c>
      <c r="AD8" s="19" t="str">
        <f t="shared" si="1"/>
        <v/>
      </c>
      <c r="AE8" s="19"/>
      <c r="AF8" s="15"/>
      <c r="AG8" s="42"/>
      <c r="AH8" s="42"/>
      <c r="AI8" s="42"/>
      <c r="AJ8" s="42"/>
    </row>
    <row r="9" s="2" customFormat="1" customHeight="1" spans="1:36">
      <c r="A9" s="14"/>
      <c r="B9" s="15"/>
      <c r="C9" s="15"/>
      <c r="D9" s="15"/>
      <c r="E9" s="15"/>
      <c r="F9" s="15"/>
      <c r="G9" s="15"/>
      <c r="H9" s="15"/>
      <c r="I9" s="15"/>
      <c r="J9" s="14"/>
      <c r="K9" s="15"/>
      <c r="L9" s="31"/>
      <c r="M9" s="31"/>
      <c r="N9" s="14"/>
      <c r="O9" s="14"/>
      <c r="P9" s="14"/>
      <c r="Q9" s="14"/>
      <c r="R9" s="14"/>
      <c r="S9" s="14"/>
      <c r="T9" s="50"/>
      <c r="U9" s="19"/>
      <c r="V9" s="19"/>
      <c r="W9" s="188"/>
      <c r="X9" s="39"/>
      <c r="Y9" s="19"/>
      <c r="Z9" s="19"/>
      <c r="AA9" s="19"/>
      <c r="AB9" s="14"/>
      <c r="AC9" s="19">
        <f t="shared" si="0"/>
        <v>0</v>
      </c>
      <c r="AD9" s="19" t="str">
        <f t="shared" si="1"/>
        <v/>
      </c>
      <c r="AE9" s="19"/>
      <c r="AF9" s="15"/>
      <c r="AG9" s="42"/>
      <c r="AH9" s="42"/>
      <c r="AI9" s="42"/>
      <c r="AJ9" s="42"/>
    </row>
    <row r="10" s="2" customFormat="1" customHeight="1" spans="1:36">
      <c r="A10" s="14"/>
      <c r="B10" s="15"/>
      <c r="C10" s="15"/>
      <c r="D10" s="15"/>
      <c r="E10" s="15"/>
      <c r="F10" s="15"/>
      <c r="G10" s="15"/>
      <c r="H10" s="15"/>
      <c r="I10" s="15"/>
      <c r="J10" s="14"/>
      <c r="K10" s="15"/>
      <c r="L10" s="31"/>
      <c r="M10" s="31"/>
      <c r="N10" s="14"/>
      <c r="O10" s="14"/>
      <c r="P10" s="14"/>
      <c r="Q10" s="14"/>
      <c r="R10" s="14"/>
      <c r="S10" s="14"/>
      <c r="T10" s="50"/>
      <c r="U10" s="19"/>
      <c r="V10" s="19"/>
      <c r="W10" s="188"/>
      <c r="X10" s="39"/>
      <c r="Y10" s="19"/>
      <c r="Z10" s="19"/>
      <c r="AA10" s="19"/>
      <c r="AB10" s="14"/>
      <c r="AC10" s="19">
        <f t="shared" si="0"/>
        <v>0</v>
      </c>
      <c r="AD10" s="19" t="str">
        <f t="shared" si="1"/>
        <v/>
      </c>
      <c r="AE10" s="19"/>
      <c r="AF10" s="15"/>
      <c r="AG10" s="42"/>
      <c r="AH10" s="42"/>
      <c r="AI10" s="42"/>
      <c r="AJ10" s="42"/>
    </row>
    <row r="11" s="2" customFormat="1" customHeight="1" spans="1:36">
      <c r="A11" s="14"/>
      <c r="B11" s="15"/>
      <c r="C11" s="15"/>
      <c r="D11" s="15"/>
      <c r="E11" s="15"/>
      <c r="F11" s="15"/>
      <c r="G11" s="15"/>
      <c r="H11" s="15"/>
      <c r="I11" s="15"/>
      <c r="J11" s="14"/>
      <c r="K11" s="15"/>
      <c r="L11" s="31"/>
      <c r="M11" s="31"/>
      <c r="N11" s="14"/>
      <c r="O11" s="14"/>
      <c r="P11" s="14"/>
      <c r="Q11" s="14"/>
      <c r="R11" s="14"/>
      <c r="S11" s="14"/>
      <c r="T11" s="50"/>
      <c r="U11" s="19"/>
      <c r="V11" s="19"/>
      <c r="W11" s="188"/>
      <c r="X11" s="39"/>
      <c r="Y11" s="19"/>
      <c r="Z11" s="19"/>
      <c r="AA11" s="19"/>
      <c r="AB11" s="14"/>
      <c r="AC11" s="19">
        <f t="shared" si="0"/>
        <v>0</v>
      </c>
      <c r="AD11" s="19" t="str">
        <f t="shared" si="1"/>
        <v/>
      </c>
      <c r="AE11" s="19"/>
      <c r="AF11" s="15"/>
      <c r="AG11" s="42"/>
      <c r="AH11" s="42"/>
      <c r="AI11" s="42"/>
      <c r="AJ11" s="42"/>
    </row>
    <row r="12" s="2" customFormat="1" customHeight="1" spans="1:36">
      <c r="A12" s="14"/>
      <c r="B12" s="15"/>
      <c r="C12" s="15"/>
      <c r="D12" s="15"/>
      <c r="E12" s="15"/>
      <c r="F12" s="15"/>
      <c r="G12" s="15"/>
      <c r="H12" s="15"/>
      <c r="I12" s="15"/>
      <c r="J12" s="14"/>
      <c r="K12" s="15"/>
      <c r="L12" s="31"/>
      <c r="M12" s="31"/>
      <c r="N12" s="14"/>
      <c r="O12" s="14"/>
      <c r="P12" s="14"/>
      <c r="Q12" s="14"/>
      <c r="R12" s="14"/>
      <c r="S12" s="14"/>
      <c r="T12" s="50"/>
      <c r="U12" s="19"/>
      <c r="V12" s="19"/>
      <c r="W12" s="188"/>
      <c r="X12" s="39"/>
      <c r="Y12" s="19"/>
      <c r="Z12" s="19"/>
      <c r="AA12" s="19"/>
      <c r="AB12" s="14"/>
      <c r="AC12" s="19">
        <f t="shared" si="0"/>
        <v>0</v>
      </c>
      <c r="AD12" s="19" t="str">
        <f t="shared" si="1"/>
        <v/>
      </c>
      <c r="AE12" s="19"/>
      <c r="AF12" s="15"/>
      <c r="AG12" s="42"/>
      <c r="AH12" s="42"/>
      <c r="AI12" s="42"/>
      <c r="AJ12" s="42"/>
    </row>
    <row r="13" s="2" customFormat="1" customHeight="1" spans="1:36">
      <c r="A13" s="14"/>
      <c r="B13" s="15"/>
      <c r="C13" s="15"/>
      <c r="D13" s="15"/>
      <c r="E13" s="15"/>
      <c r="F13" s="15"/>
      <c r="G13" s="15"/>
      <c r="H13" s="15"/>
      <c r="I13" s="15"/>
      <c r="J13" s="14"/>
      <c r="K13" s="15"/>
      <c r="L13" s="31"/>
      <c r="M13" s="31"/>
      <c r="N13" s="14"/>
      <c r="O13" s="14"/>
      <c r="P13" s="14"/>
      <c r="Q13" s="14"/>
      <c r="R13" s="14"/>
      <c r="S13" s="14"/>
      <c r="T13" s="50"/>
      <c r="U13" s="19"/>
      <c r="V13" s="19"/>
      <c r="W13" s="188"/>
      <c r="X13" s="39"/>
      <c r="Y13" s="19"/>
      <c r="Z13" s="19"/>
      <c r="AA13" s="19"/>
      <c r="AB13" s="14"/>
      <c r="AC13" s="19">
        <f t="shared" si="0"/>
        <v>0</v>
      </c>
      <c r="AD13" s="19" t="str">
        <f t="shared" si="1"/>
        <v/>
      </c>
      <c r="AE13" s="19"/>
      <c r="AF13" s="15"/>
      <c r="AG13" s="42"/>
      <c r="AH13" s="42"/>
      <c r="AI13" s="42"/>
      <c r="AJ13" s="42"/>
    </row>
    <row r="14" s="2" customFormat="1" customHeight="1" spans="1:36">
      <c r="A14" s="14"/>
      <c r="B14" s="15"/>
      <c r="C14" s="15"/>
      <c r="D14" s="15"/>
      <c r="E14" s="15"/>
      <c r="F14" s="15"/>
      <c r="G14" s="15"/>
      <c r="H14" s="15"/>
      <c r="I14" s="15"/>
      <c r="J14" s="14"/>
      <c r="K14" s="15"/>
      <c r="L14" s="31"/>
      <c r="M14" s="31"/>
      <c r="N14" s="14"/>
      <c r="O14" s="14"/>
      <c r="P14" s="14"/>
      <c r="Q14" s="14"/>
      <c r="R14" s="14"/>
      <c r="S14" s="14"/>
      <c r="T14" s="50"/>
      <c r="U14" s="19"/>
      <c r="V14" s="19"/>
      <c r="W14" s="188"/>
      <c r="X14" s="39"/>
      <c r="Y14" s="19"/>
      <c r="Z14" s="19"/>
      <c r="AA14" s="19"/>
      <c r="AB14" s="14"/>
      <c r="AC14" s="19">
        <f t="shared" si="0"/>
        <v>0</v>
      </c>
      <c r="AD14" s="19" t="str">
        <f t="shared" si="1"/>
        <v/>
      </c>
      <c r="AE14" s="19"/>
      <c r="AF14" s="15"/>
      <c r="AG14" s="42"/>
      <c r="AH14" s="42"/>
      <c r="AI14" s="42"/>
      <c r="AJ14" s="42"/>
    </row>
    <row r="15" s="2" customFormat="1" customHeight="1" spans="1:36">
      <c r="A15" s="14"/>
      <c r="B15" s="15"/>
      <c r="C15" s="15"/>
      <c r="D15" s="15"/>
      <c r="E15" s="15"/>
      <c r="F15" s="15"/>
      <c r="G15" s="15"/>
      <c r="H15" s="15"/>
      <c r="I15" s="15"/>
      <c r="J15" s="14"/>
      <c r="K15" s="15"/>
      <c r="L15" s="31"/>
      <c r="M15" s="31"/>
      <c r="N15" s="14"/>
      <c r="O15" s="14"/>
      <c r="P15" s="14"/>
      <c r="Q15" s="14"/>
      <c r="R15" s="14"/>
      <c r="S15" s="14"/>
      <c r="T15" s="50"/>
      <c r="U15" s="19"/>
      <c r="V15" s="19"/>
      <c r="W15" s="188"/>
      <c r="X15" s="39"/>
      <c r="Y15" s="19"/>
      <c r="Z15" s="19"/>
      <c r="AA15" s="19"/>
      <c r="AB15" s="14"/>
      <c r="AC15" s="19">
        <f t="shared" si="0"/>
        <v>0</v>
      </c>
      <c r="AD15" s="19" t="str">
        <f t="shared" si="1"/>
        <v/>
      </c>
      <c r="AE15" s="19"/>
      <c r="AF15" s="15"/>
      <c r="AG15" s="42"/>
      <c r="AH15" s="42"/>
      <c r="AI15" s="42"/>
      <c r="AJ15" s="42"/>
    </row>
    <row r="16" s="2" customFormat="1" customHeight="1" spans="1:36">
      <c r="A16" s="14"/>
      <c r="B16" s="15"/>
      <c r="C16" s="15"/>
      <c r="D16" s="15"/>
      <c r="E16" s="15"/>
      <c r="F16" s="15"/>
      <c r="G16" s="15"/>
      <c r="H16" s="15"/>
      <c r="I16" s="15"/>
      <c r="J16" s="14"/>
      <c r="K16" s="15"/>
      <c r="L16" s="31"/>
      <c r="M16" s="31"/>
      <c r="N16" s="14"/>
      <c r="O16" s="14"/>
      <c r="P16" s="14"/>
      <c r="Q16" s="14"/>
      <c r="R16" s="14"/>
      <c r="S16" s="14"/>
      <c r="T16" s="50"/>
      <c r="U16" s="19"/>
      <c r="V16" s="19"/>
      <c r="W16" s="188"/>
      <c r="X16" s="39"/>
      <c r="Y16" s="19"/>
      <c r="Z16" s="19"/>
      <c r="AA16" s="19"/>
      <c r="AB16" s="14"/>
      <c r="AC16" s="19">
        <f t="shared" si="0"/>
        <v>0</v>
      </c>
      <c r="AD16" s="19" t="str">
        <f t="shared" si="1"/>
        <v/>
      </c>
      <c r="AE16" s="19"/>
      <c r="AF16" s="15"/>
      <c r="AG16" s="42"/>
      <c r="AH16" s="42"/>
      <c r="AI16" s="42"/>
      <c r="AJ16" s="42"/>
    </row>
    <row r="17" s="2" customFormat="1" customHeight="1" spans="1:36">
      <c r="A17" s="14"/>
      <c r="B17" s="15"/>
      <c r="C17" s="15"/>
      <c r="D17" s="15"/>
      <c r="E17" s="15"/>
      <c r="F17" s="15"/>
      <c r="G17" s="15"/>
      <c r="H17" s="15"/>
      <c r="I17" s="15"/>
      <c r="J17" s="14"/>
      <c r="K17" s="15"/>
      <c r="L17" s="31"/>
      <c r="M17" s="31"/>
      <c r="N17" s="14"/>
      <c r="O17" s="14"/>
      <c r="P17" s="14"/>
      <c r="Q17" s="14"/>
      <c r="R17" s="14"/>
      <c r="S17" s="14"/>
      <c r="T17" s="50"/>
      <c r="U17" s="19"/>
      <c r="V17" s="19"/>
      <c r="W17" s="188"/>
      <c r="X17" s="39"/>
      <c r="Y17" s="19"/>
      <c r="Z17" s="19"/>
      <c r="AA17" s="19"/>
      <c r="AB17" s="14"/>
      <c r="AC17" s="19">
        <f t="shared" si="0"/>
        <v>0</v>
      </c>
      <c r="AD17" s="19" t="str">
        <f t="shared" si="1"/>
        <v/>
      </c>
      <c r="AE17" s="19"/>
      <c r="AF17" s="15"/>
      <c r="AG17" s="42"/>
      <c r="AH17" s="42"/>
      <c r="AI17" s="42"/>
      <c r="AJ17" s="42"/>
    </row>
    <row r="18" s="2" customFormat="1" customHeight="1" spans="1:36">
      <c r="A18" s="14"/>
      <c r="B18" s="15"/>
      <c r="C18" s="15"/>
      <c r="D18" s="15"/>
      <c r="E18" s="15"/>
      <c r="F18" s="15"/>
      <c r="G18" s="15"/>
      <c r="H18" s="15"/>
      <c r="I18" s="15"/>
      <c r="J18" s="14"/>
      <c r="K18" s="15"/>
      <c r="L18" s="31"/>
      <c r="M18" s="31"/>
      <c r="N18" s="14"/>
      <c r="O18" s="14"/>
      <c r="P18" s="14"/>
      <c r="Q18" s="14"/>
      <c r="R18" s="14"/>
      <c r="S18" s="14"/>
      <c r="T18" s="50"/>
      <c r="U18" s="19"/>
      <c r="V18" s="19"/>
      <c r="W18" s="188"/>
      <c r="X18" s="39"/>
      <c r="Y18" s="19"/>
      <c r="Z18" s="19"/>
      <c r="AA18" s="19"/>
      <c r="AB18" s="14"/>
      <c r="AC18" s="19">
        <f t="shared" si="0"/>
        <v>0</v>
      </c>
      <c r="AD18" s="19" t="str">
        <f t="shared" si="1"/>
        <v/>
      </c>
      <c r="AE18" s="19"/>
      <c r="AF18" s="15"/>
      <c r="AG18" s="42"/>
      <c r="AH18" s="42"/>
      <c r="AI18" s="42"/>
      <c r="AJ18" s="42"/>
    </row>
    <row r="19" s="2" customFormat="1" customHeight="1" spans="1:36">
      <c r="A19" s="14"/>
      <c r="B19" s="15"/>
      <c r="C19" s="15"/>
      <c r="D19" s="15"/>
      <c r="E19" s="15"/>
      <c r="F19" s="15"/>
      <c r="G19" s="15"/>
      <c r="H19" s="15"/>
      <c r="I19" s="15"/>
      <c r="J19" s="14"/>
      <c r="K19" s="15"/>
      <c r="L19" s="31"/>
      <c r="M19" s="31"/>
      <c r="N19" s="14"/>
      <c r="O19" s="14"/>
      <c r="P19" s="14"/>
      <c r="Q19" s="14"/>
      <c r="R19" s="14"/>
      <c r="S19" s="14"/>
      <c r="T19" s="50"/>
      <c r="U19" s="19"/>
      <c r="V19" s="19"/>
      <c r="W19" s="188"/>
      <c r="X19" s="39"/>
      <c r="Y19" s="19"/>
      <c r="Z19" s="19"/>
      <c r="AA19" s="19"/>
      <c r="AB19" s="14"/>
      <c r="AC19" s="19">
        <f t="shared" si="0"/>
        <v>0</v>
      </c>
      <c r="AD19" s="19" t="str">
        <f t="shared" si="1"/>
        <v/>
      </c>
      <c r="AE19" s="19"/>
      <c r="AF19" s="15"/>
      <c r="AG19" s="42"/>
      <c r="AH19" s="42"/>
      <c r="AI19" s="42"/>
      <c r="AJ19" s="42"/>
    </row>
    <row r="20" s="2" customFormat="1" customHeight="1" spans="1:36">
      <c r="A20" s="14"/>
      <c r="B20" s="15"/>
      <c r="C20" s="15"/>
      <c r="D20" s="15"/>
      <c r="E20" s="15"/>
      <c r="F20" s="15"/>
      <c r="G20" s="15"/>
      <c r="H20" s="15"/>
      <c r="I20" s="15"/>
      <c r="J20" s="14"/>
      <c r="K20" s="15"/>
      <c r="L20" s="31"/>
      <c r="M20" s="31"/>
      <c r="N20" s="14"/>
      <c r="O20" s="14"/>
      <c r="P20" s="14"/>
      <c r="Q20" s="14"/>
      <c r="R20" s="14"/>
      <c r="S20" s="14"/>
      <c r="T20" s="50"/>
      <c r="U20" s="19"/>
      <c r="V20" s="19"/>
      <c r="W20" s="188"/>
      <c r="X20" s="39"/>
      <c r="Y20" s="19"/>
      <c r="Z20" s="19"/>
      <c r="AA20" s="19"/>
      <c r="AB20" s="14"/>
      <c r="AC20" s="19">
        <f t="shared" si="0"/>
        <v>0</v>
      </c>
      <c r="AD20" s="19" t="str">
        <f t="shared" si="1"/>
        <v/>
      </c>
      <c r="AE20" s="19"/>
      <c r="AF20" s="15"/>
      <c r="AG20" s="42"/>
      <c r="AH20" s="42"/>
      <c r="AI20" s="42"/>
      <c r="AJ20" s="42"/>
    </row>
    <row r="21" s="2" customFormat="1" customHeight="1" spans="1:36">
      <c r="A21" s="14"/>
      <c r="B21" s="15"/>
      <c r="C21" s="15"/>
      <c r="D21" s="15"/>
      <c r="E21" s="15"/>
      <c r="F21" s="15"/>
      <c r="G21" s="15"/>
      <c r="H21" s="15"/>
      <c r="I21" s="15"/>
      <c r="J21" s="14"/>
      <c r="K21" s="15"/>
      <c r="L21" s="31"/>
      <c r="M21" s="31"/>
      <c r="N21" s="14"/>
      <c r="O21" s="14"/>
      <c r="P21" s="14"/>
      <c r="Q21" s="14"/>
      <c r="R21" s="14"/>
      <c r="S21" s="14"/>
      <c r="T21" s="50"/>
      <c r="U21" s="19"/>
      <c r="V21" s="19"/>
      <c r="W21" s="188"/>
      <c r="X21" s="39"/>
      <c r="Y21" s="19"/>
      <c r="Z21" s="19"/>
      <c r="AA21" s="19"/>
      <c r="AB21" s="14"/>
      <c r="AC21" s="19">
        <f t="shared" si="0"/>
        <v>0</v>
      </c>
      <c r="AD21" s="19" t="str">
        <f t="shared" si="1"/>
        <v/>
      </c>
      <c r="AE21" s="19"/>
      <c r="AF21" s="15"/>
      <c r="AG21" s="42"/>
      <c r="AH21" s="42"/>
      <c r="AI21" s="42"/>
      <c r="AJ21" s="42"/>
    </row>
    <row r="22" s="2" customFormat="1" customHeight="1" spans="1:36">
      <c r="A22" s="14"/>
      <c r="B22" s="15"/>
      <c r="C22" s="15"/>
      <c r="D22" s="15"/>
      <c r="E22" s="15"/>
      <c r="F22" s="15"/>
      <c r="G22" s="15"/>
      <c r="H22" s="15"/>
      <c r="I22" s="15"/>
      <c r="J22" s="14"/>
      <c r="K22" s="15"/>
      <c r="L22" s="31"/>
      <c r="M22" s="31"/>
      <c r="N22" s="14"/>
      <c r="O22" s="14"/>
      <c r="P22" s="14"/>
      <c r="Q22" s="14"/>
      <c r="R22" s="14"/>
      <c r="S22" s="14"/>
      <c r="T22" s="50"/>
      <c r="U22" s="19"/>
      <c r="V22" s="19"/>
      <c r="W22" s="188"/>
      <c r="X22" s="39"/>
      <c r="Y22" s="19"/>
      <c r="Z22" s="19"/>
      <c r="AA22" s="19"/>
      <c r="AB22" s="14"/>
      <c r="AC22" s="19">
        <f t="shared" si="0"/>
        <v>0</v>
      </c>
      <c r="AD22" s="19" t="str">
        <f t="shared" si="1"/>
        <v/>
      </c>
      <c r="AE22" s="19"/>
      <c r="AF22" s="15"/>
      <c r="AG22" s="42"/>
      <c r="AH22" s="42"/>
      <c r="AI22" s="42"/>
      <c r="AJ22" s="42"/>
    </row>
    <row r="23" s="2" customFormat="1" customHeight="1" spans="1:36">
      <c r="A23" s="14"/>
      <c r="B23" s="15"/>
      <c r="C23" s="15"/>
      <c r="D23" s="15"/>
      <c r="E23" s="15"/>
      <c r="F23" s="15"/>
      <c r="G23" s="15"/>
      <c r="H23" s="15"/>
      <c r="I23" s="15"/>
      <c r="J23" s="14"/>
      <c r="K23" s="15"/>
      <c r="L23" s="31"/>
      <c r="M23" s="31"/>
      <c r="N23" s="14"/>
      <c r="O23" s="14"/>
      <c r="P23" s="14"/>
      <c r="Q23" s="14"/>
      <c r="R23" s="14"/>
      <c r="S23" s="14"/>
      <c r="T23" s="50"/>
      <c r="U23" s="19"/>
      <c r="V23" s="19"/>
      <c r="W23" s="188"/>
      <c r="X23" s="39"/>
      <c r="Y23" s="19"/>
      <c r="Z23" s="19"/>
      <c r="AA23" s="19"/>
      <c r="AB23" s="14"/>
      <c r="AC23" s="19">
        <f t="shared" si="0"/>
        <v>0</v>
      </c>
      <c r="AD23" s="19" t="str">
        <f t="shared" si="1"/>
        <v/>
      </c>
      <c r="AE23" s="19"/>
      <c r="AF23" s="15"/>
      <c r="AG23" s="42"/>
      <c r="AH23" s="42"/>
      <c r="AI23" s="42"/>
      <c r="AJ23" s="42"/>
    </row>
    <row r="24" s="2" customFormat="1" customHeight="1" spans="1:36">
      <c r="A24" s="14"/>
      <c r="B24" s="15"/>
      <c r="C24" s="15"/>
      <c r="D24" s="15"/>
      <c r="E24" s="15"/>
      <c r="F24" s="15"/>
      <c r="G24" s="15"/>
      <c r="H24" s="15"/>
      <c r="I24" s="15"/>
      <c r="J24" s="14"/>
      <c r="K24" s="15"/>
      <c r="L24" s="31"/>
      <c r="M24" s="31"/>
      <c r="N24" s="14"/>
      <c r="O24" s="14"/>
      <c r="P24" s="14"/>
      <c r="Q24" s="14"/>
      <c r="R24" s="14"/>
      <c r="S24" s="14"/>
      <c r="T24" s="50"/>
      <c r="U24" s="19"/>
      <c r="V24" s="19"/>
      <c r="W24" s="188"/>
      <c r="X24" s="39"/>
      <c r="Y24" s="19"/>
      <c r="Z24" s="19"/>
      <c r="AA24" s="19"/>
      <c r="AB24" s="14"/>
      <c r="AC24" s="19">
        <f t="shared" si="0"/>
        <v>0</v>
      </c>
      <c r="AD24" s="19" t="str">
        <f t="shared" si="1"/>
        <v/>
      </c>
      <c r="AE24" s="19"/>
      <c r="AF24" s="15"/>
      <c r="AG24" s="42"/>
      <c r="AH24" s="42"/>
      <c r="AI24" s="42"/>
      <c r="AJ24" s="42"/>
    </row>
    <row r="25" s="2" customFormat="1" customHeight="1" spans="1:36">
      <c r="A25" s="16" t="s">
        <v>719</v>
      </c>
      <c r="B25" s="181"/>
      <c r="C25" s="181"/>
      <c r="D25" s="181"/>
      <c r="E25" s="42"/>
      <c r="F25" s="42"/>
      <c r="G25" s="42"/>
      <c r="H25" s="42"/>
      <c r="I25" s="42"/>
      <c r="J25" s="42"/>
      <c r="K25" s="15"/>
      <c r="L25" s="31"/>
      <c r="M25" s="31"/>
      <c r="N25" s="14"/>
      <c r="O25" s="14"/>
      <c r="P25" s="14"/>
      <c r="Q25" s="14"/>
      <c r="R25" s="14"/>
      <c r="S25" s="14"/>
      <c r="T25" s="50"/>
      <c r="U25" s="19">
        <f t="shared" ref="U25:Y25" si="2">SUM(U7:U24)</f>
        <v>0</v>
      </c>
      <c r="V25" s="19">
        <f t="shared" si="2"/>
        <v>0</v>
      </c>
      <c r="W25" s="38"/>
      <c r="X25" s="39">
        <f t="shared" si="2"/>
        <v>0</v>
      </c>
      <c r="Y25" s="19">
        <f t="shared" si="2"/>
        <v>0</v>
      </c>
      <c r="Z25" s="19"/>
      <c r="AA25" s="19">
        <f>SUM(AA7:AA24)</f>
        <v>0</v>
      </c>
      <c r="AB25" s="14"/>
      <c r="AC25" s="19">
        <f>SUM(AC7:AC24)</f>
        <v>0</v>
      </c>
      <c r="AD25" s="19" t="str">
        <f t="shared" si="1"/>
        <v/>
      </c>
      <c r="AE25" s="19"/>
      <c r="AF25" s="15"/>
      <c r="AG25" s="42"/>
      <c r="AH25" s="42"/>
      <c r="AI25" s="42"/>
      <c r="AJ25" s="42"/>
    </row>
    <row r="26" s="2" customFormat="1" customHeight="1" spans="1:36">
      <c r="A26" s="16" t="s">
        <v>720</v>
      </c>
      <c r="B26" s="181"/>
      <c r="C26" s="181"/>
      <c r="D26" s="181"/>
      <c r="E26" s="42"/>
      <c r="F26" s="42"/>
      <c r="G26" s="42"/>
      <c r="H26" s="42"/>
      <c r="I26" s="42"/>
      <c r="J26" s="42"/>
      <c r="K26" s="15"/>
      <c r="L26" s="31"/>
      <c r="M26" s="31"/>
      <c r="N26" s="14"/>
      <c r="O26" s="14"/>
      <c r="P26" s="14"/>
      <c r="Q26" s="14"/>
      <c r="R26" s="14"/>
      <c r="S26" s="14"/>
      <c r="T26" s="50"/>
      <c r="U26" s="19"/>
      <c r="V26" s="33"/>
      <c r="W26" s="38">
        <f>SUM(W7:W24)</f>
        <v>0</v>
      </c>
      <c r="X26" s="39"/>
      <c r="Y26" s="19"/>
      <c r="Z26" s="19">
        <f>SUM(Z7:Z24)</f>
        <v>0</v>
      </c>
      <c r="AA26" s="19"/>
      <c r="AB26" s="14"/>
      <c r="AC26" s="19"/>
      <c r="AD26" s="19" t="str">
        <f t="shared" si="1"/>
        <v/>
      </c>
      <c r="AE26" s="19"/>
      <c r="AF26" s="15"/>
      <c r="AG26" s="42"/>
      <c r="AH26" s="42"/>
      <c r="AI26" s="42"/>
      <c r="AJ26" s="42"/>
    </row>
    <row r="27" s="2" customFormat="1" customHeight="1" spans="1:36">
      <c r="A27" s="16" t="s">
        <v>719</v>
      </c>
      <c r="B27" s="181"/>
      <c r="C27" s="181"/>
      <c r="D27" s="181"/>
      <c r="E27" s="42"/>
      <c r="F27" s="42"/>
      <c r="G27" s="42"/>
      <c r="H27" s="42"/>
      <c r="I27" s="42"/>
      <c r="J27" s="42"/>
      <c r="K27" s="15"/>
      <c r="L27" s="31"/>
      <c r="M27" s="31"/>
      <c r="N27" s="14"/>
      <c r="O27" s="14"/>
      <c r="P27" s="14"/>
      <c r="Q27" s="14"/>
      <c r="R27" s="14"/>
      <c r="S27" s="14"/>
      <c r="T27" s="50"/>
      <c r="U27" s="33">
        <f t="shared" ref="U27:Y27" si="3">U25-V26</f>
        <v>0</v>
      </c>
      <c r="V27" s="33">
        <f t="shared" si="3"/>
        <v>0</v>
      </c>
      <c r="W27" s="38"/>
      <c r="X27" s="39">
        <f>X25-X26</f>
        <v>0</v>
      </c>
      <c r="Y27" s="19">
        <f t="shared" si="3"/>
        <v>0</v>
      </c>
      <c r="Z27" s="19"/>
      <c r="AA27" s="19">
        <f>AA25</f>
        <v>0</v>
      </c>
      <c r="AB27" s="19"/>
      <c r="AC27" s="19">
        <f>AC25</f>
        <v>0</v>
      </c>
      <c r="AD27" s="19" t="str">
        <f t="shared" si="1"/>
        <v/>
      </c>
      <c r="AE27" s="19"/>
      <c r="AF27" s="15"/>
      <c r="AG27" s="42"/>
      <c r="AH27" s="42"/>
      <c r="AI27" s="42"/>
      <c r="AJ27" s="42"/>
    </row>
    <row r="28" s="2" customFormat="1" customHeight="1" spans="1:27">
      <c r="A28" s="21" t="str">
        <f>封面!D11&amp;封面!G11</f>
        <v>被评估单位填表人：付强</v>
      </c>
      <c r="AA28" s="2" t="str">
        <f>"评估人员："&amp;封面!G24</f>
        <v>评估人员：</v>
      </c>
    </row>
    <row r="29" s="2" customFormat="1" customHeight="1" spans="1:1">
      <c r="A29" s="21" t="str">
        <f>CONCATENATE(封面!D13,封面!F13,封面!G13,封面!H13,封面!I13,封面!J13,封面!K13)</f>
        <v>填表日期：2022年2月9日</v>
      </c>
    </row>
  </sheetData>
  <mergeCells count="31">
    <mergeCell ref="A2:AF2"/>
    <mergeCell ref="A3:AF3"/>
    <mergeCell ref="E5:I5"/>
    <mergeCell ref="U5:W5"/>
    <mergeCell ref="X5:Z5"/>
    <mergeCell ref="AA5:AC5"/>
    <mergeCell ref="A25:D25"/>
    <mergeCell ref="A26:D26"/>
    <mergeCell ref="A27:D27"/>
    <mergeCell ref="A5:A6"/>
    <mergeCell ref="B5:B6"/>
    <mergeCell ref="C5:C6"/>
    <mergeCell ref="D5:D6"/>
    <mergeCell ref="J5:J6"/>
    <mergeCell ref="K5:K6"/>
    <mergeCell ref="L5:L6"/>
    <mergeCell ref="M5:M6"/>
    <mergeCell ref="N5:N6"/>
    <mergeCell ref="O5:O6"/>
    <mergeCell ref="P5:P6"/>
    <mergeCell ref="Q5:Q6"/>
    <mergeCell ref="R5:R6"/>
    <mergeCell ref="S5:S6"/>
    <mergeCell ref="T5:T6"/>
    <mergeCell ref="AD5:AD6"/>
    <mergeCell ref="AE5:AE6"/>
    <mergeCell ref="AF5:AF6"/>
    <mergeCell ref="AG5:AG6"/>
    <mergeCell ref="AH5:AH6"/>
    <mergeCell ref="AI5:AI6"/>
    <mergeCell ref="AJ5:AJ6"/>
  </mergeCells>
  <hyperlinks>
    <hyperlink ref="A1" location="索引目录!E44" display="返回索引页"/>
    <hyperlink ref="B1" location="固定资产汇总!B9" display="返回"/>
  </hyperlinks>
  <printOptions horizontalCentered="1"/>
  <pageMargins left="0.354330708661417" right="0.354330708661417" top="0.78740157480315" bottom="0.78740157480315" header="0.984251968503937" footer="0.511811023622047"/>
  <pageSetup paperSize="9" scale="47" orientation="landscape"/>
  <headerFooter alignWithMargins="0">
    <oddHeader>&amp;R&amp;"宋体,常规"&amp;10表&amp;"Times New Roman,常规"4-8-2
&amp;"宋体,常规"共&amp;"Times New Roman,常规"&amp;N&amp;"宋体,常规"页第&amp;"Times New Roman,常规"&amp;P&amp;"宋体,常规"页</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33"/>
  <sheetViews>
    <sheetView workbookViewId="0">
      <pane xSplit="11" ySplit="6" topLeftCell="L7" activePane="bottomRight" state="frozen"/>
      <selection/>
      <selection pane="topRight"/>
      <selection pane="bottomLeft"/>
      <selection pane="bottomRight" activeCell="A1" sqref="A1"/>
    </sheetView>
  </sheetViews>
  <sheetFormatPr defaultColWidth="9" defaultRowHeight="15.75" customHeight="1"/>
  <cols>
    <col min="1" max="1" width="4.5" style="4" customWidth="1"/>
    <col min="2" max="3" width="11.25" style="4" customWidth="1" outlineLevel="1"/>
    <col min="4" max="4" width="11.25" style="4" customWidth="1"/>
    <col min="5" max="9" width="11.25" style="4" customWidth="1" outlineLevel="1"/>
    <col min="10" max="10" width="8" style="4" customWidth="1"/>
    <col min="11" max="11" width="4.75" style="4" customWidth="1"/>
    <col min="12" max="12" width="19.25" style="4" customWidth="1"/>
    <col min="13" max="13" width="4.75" style="4" customWidth="1"/>
    <col min="14" max="14" width="4.375" style="4" customWidth="1"/>
    <col min="15" max="18" width="4.875" style="4" customWidth="1"/>
    <col min="19" max="19" width="8.25" style="4" customWidth="1" outlineLevel="1"/>
    <col min="20" max="22" width="11" style="4" customWidth="1" outlineLevel="1"/>
    <col min="23" max="26" width="11" style="4" customWidth="1"/>
    <col min="27" max="27" width="6.625" style="4" customWidth="1"/>
    <col min="28" max="28" width="11" style="4" customWidth="1"/>
    <col min="29" max="29" width="6.125" style="4" customWidth="1"/>
    <col min="30" max="30" width="5.75" style="4" customWidth="1"/>
    <col min="31" max="31" width="9" style="4" outlineLevel="1"/>
    <col min="32" max="16384" width="9" style="4"/>
  </cols>
  <sheetData>
    <row r="1" spans="1:30">
      <c r="A1" s="5" t="s">
        <v>146</v>
      </c>
      <c r="B1" s="7" t="s">
        <v>588</v>
      </c>
      <c r="C1" s="7"/>
      <c r="D1" s="7"/>
      <c r="E1" s="7"/>
      <c r="F1" s="7"/>
      <c r="G1" s="7"/>
      <c r="H1" s="7"/>
      <c r="I1" s="7"/>
      <c r="J1" s="8"/>
      <c r="K1" s="8"/>
      <c r="L1" s="8"/>
      <c r="M1" s="8"/>
      <c r="N1" s="8"/>
      <c r="O1" s="8"/>
      <c r="P1" s="8"/>
      <c r="Q1" s="8"/>
      <c r="R1" s="8"/>
      <c r="S1" s="8"/>
      <c r="T1" s="8"/>
      <c r="U1" s="8"/>
      <c r="V1" s="8"/>
      <c r="W1" s="8"/>
      <c r="X1" s="8"/>
      <c r="Y1" s="8"/>
      <c r="Z1" s="8"/>
      <c r="AA1" s="8"/>
      <c r="AB1" s="8"/>
      <c r="AC1" s="8"/>
      <c r="AD1" s="8"/>
    </row>
    <row r="2" s="1" customFormat="1" ht="35.25" customHeight="1" spans="1:30">
      <c r="A2" s="9" t="s">
        <v>721</v>
      </c>
      <c r="B2" s="9"/>
      <c r="C2" s="9"/>
      <c r="D2" s="9"/>
      <c r="E2" s="9"/>
      <c r="F2" s="9"/>
      <c r="G2" s="9"/>
      <c r="H2" s="9"/>
      <c r="I2" s="9"/>
      <c r="J2" s="9"/>
      <c r="K2" s="9"/>
      <c r="L2" s="9"/>
      <c r="M2" s="9"/>
      <c r="N2" s="9"/>
      <c r="O2" s="9"/>
      <c r="P2" s="9"/>
      <c r="Q2" s="9"/>
      <c r="R2" s="9"/>
      <c r="S2" s="9"/>
      <c r="T2" s="9"/>
      <c r="U2" s="9"/>
      <c r="V2" s="9"/>
      <c r="W2" s="9"/>
      <c r="X2" s="9"/>
      <c r="Y2" s="9"/>
      <c r="Z2" s="9"/>
      <c r="AA2" s="9"/>
      <c r="AB2" s="9"/>
      <c r="AC2" s="9"/>
      <c r="AD2" s="9"/>
    </row>
    <row r="3" s="2" customFormat="1" ht="14.1" customHeight="1" spans="1:30">
      <c r="A3" s="10" t="str">
        <f>CONCATENATE(封面!D9,封面!F9,封面!G9,封面!H9,封面!I9,封面!J9,封面!K9)</f>
        <v>评估基准日：2022年1月31日</v>
      </c>
      <c r="B3" s="10"/>
      <c r="C3" s="10"/>
      <c r="D3" s="10"/>
      <c r="E3" s="10"/>
      <c r="F3" s="10"/>
      <c r="G3" s="10"/>
      <c r="H3" s="10"/>
      <c r="I3" s="10"/>
      <c r="J3" s="10"/>
      <c r="K3" s="10"/>
      <c r="L3" s="10"/>
      <c r="M3" s="10"/>
      <c r="N3" s="10"/>
      <c r="O3" s="10"/>
      <c r="P3" s="10"/>
      <c r="Q3" s="10"/>
      <c r="R3" s="10"/>
      <c r="S3" s="22"/>
      <c r="T3" s="22"/>
      <c r="U3" s="22"/>
      <c r="V3" s="22"/>
      <c r="W3" s="22"/>
      <c r="X3" s="22"/>
      <c r="Y3" s="22"/>
      <c r="Z3" s="22"/>
      <c r="AA3" s="22"/>
      <c r="AB3" s="22"/>
      <c r="AC3" s="22"/>
      <c r="AD3" s="22"/>
    </row>
    <row r="4" s="2" customFormat="1" customHeight="1" spans="1:30">
      <c r="A4" s="11" t="str">
        <f>封面!D7&amp;封面!F7</f>
        <v>被评估单位：中核龙原科技有限公司</v>
      </c>
      <c r="N4" s="182"/>
      <c r="O4" s="182"/>
      <c r="P4" s="182"/>
      <c r="Q4" s="182"/>
      <c r="R4" s="182"/>
      <c r="S4" s="182"/>
      <c r="AD4" s="40" t="s">
        <v>179</v>
      </c>
    </row>
    <row r="5" s="3" customFormat="1" ht="24" customHeight="1" spans="1:31">
      <c r="A5" s="12" t="s">
        <v>243</v>
      </c>
      <c r="B5" s="24" t="s">
        <v>590</v>
      </c>
      <c r="C5" s="26" t="s">
        <v>592</v>
      </c>
      <c r="D5" s="12" t="s">
        <v>722</v>
      </c>
      <c r="E5" s="175" t="s">
        <v>591</v>
      </c>
      <c r="F5" s="176"/>
      <c r="G5" s="176"/>
      <c r="H5" s="176"/>
      <c r="I5" s="183"/>
      <c r="J5" s="13" t="s">
        <v>709</v>
      </c>
      <c r="K5" s="13" t="s">
        <v>723</v>
      </c>
      <c r="L5" s="12" t="s">
        <v>724</v>
      </c>
      <c r="M5" s="13" t="s">
        <v>725</v>
      </c>
      <c r="N5" s="13" t="s">
        <v>726</v>
      </c>
      <c r="O5" s="25" t="s">
        <v>598</v>
      </c>
      <c r="P5" s="26" t="s">
        <v>601</v>
      </c>
      <c r="Q5" s="26" t="s">
        <v>602</v>
      </c>
      <c r="R5" s="26" t="s">
        <v>603</v>
      </c>
      <c r="S5" s="24" t="s">
        <v>613</v>
      </c>
      <c r="T5" s="27" t="s">
        <v>622</v>
      </c>
      <c r="U5" s="34"/>
      <c r="V5" s="35"/>
      <c r="W5" s="34" t="s">
        <v>623</v>
      </c>
      <c r="X5" s="34"/>
      <c r="Y5" s="36"/>
      <c r="Z5" s="30" t="s">
        <v>624</v>
      </c>
      <c r="AA5" s="30"/>
      <c r="AB5" s="30"/>
      <c r="AC5" s="41" t="s">
        <v>625</v>
      </c>
      <c r="AD5" s="41" t="s">
        <v>246</v>
      </c>
      <c r="AE5" s="54" t="s">
        <v>627</v>
      </c>
    </row>
    <row r="6" s="3" customFormat="1" ht="24" customHeight="1" spans="1:31">
      <c r="A6" s="12"/>
      <c r="B6" s="29"/>
      <c r="C6" s="26"/>
      <c r="D6" s="12"/>
      <c r="E6" s="177" t="s">
        <v>647</v>
      </c>
      <c r="F6" s="177" t="s">
        <v>648</v>
      </c>
      <c r="G6" s="177" t="s">
        <v>649</v>
      </c>
      <c r="H6" s="177" t="s">
        <v>650</v>
      </c>
      <c r="I6" s="177" t="s">
        <v>718</v>
      </c>
      <c r="J6" s="13"/>
      <c r="K6" s="13"/>
      <c r="L6" s="12" t="s">
        <v>727</v>
      </c>
      <c r="M6" s="13"/>
      <c r="N6" s="13"/>
      <c r="O6" s="25"/>
      <c r="P6" s="26"/>
      <c r="Q6" s="26"/>
      <c r="R6" s="26"/>
      <c r="S6" s="29"/>
      <c r="T6" s="30" t="s">
        <v>654</v>
      </c>
      <c r="U6" s="27" t="s">
        <v>655</v>
      </c>
      <c r="V6" s="37" t="s">
        <v>656</v>
      </c>
      <c r="W6" s="36" t="s">
        <v>654</v>
      </c>
      <c r="X6" s="30" t="s">
        <v>655</v>
      </c>
      <c r="Y6" s="30" t="s">
        <v>656</v>
      </c>
      <c r="Z6" s="30" t="s">
        <v>654</v>
      </c>
      <c r="AA6" s="30" t="s">
        <v>657</v>
      </c>
      <c r="AB6" s="30" t="s">
        <v>655</v>
      </c>
      <c r="AC6" s="30"/>
      <c r="AD6" s="30"/>
      <c r="AE6" s="55"/>
    </row>
    <row r="7" s="2" customFormat="1" customHeight="1" spans="1:31">
      <c r="A7" s="178"/>
      <c r="B7" s="178"/>
      <c r="C7" s="178"/>
      <c r="D7" s="179"/>
      <c r="E7" s="180"/>
      <c r="F7" s="180"/>
      <c r="G7" s="180"/>
      <c r="H7" s="180"/>
      <c r="I7" s="180"/>
      <c r="J7" s="184"/>
      <c r="K7" s="184"/>
      <c r="L7" s="184"/>
      <c r="M7" s="184"/>
      <c r="N7" s="184"/>
      <c r="O7" s="185"/>
      <c r="P7" s="185"/>
      <c r="Q7" s="185"/>
      <c r="R7" s="185"/>
      <c r="S7" s="185"/>
      <c r="T7" s="19"/>
      <c r="U7" s="33"/>
      <c r="V7" s="38"/>
      <c r="W7" s="39"/>
      <c r="X7" s="19"/>
      <c r="Y7" s="19"/>
      <c r="Z7" s="19"/>
      <c r="AA7" s="14"/>
      <c r="AB7" s="19">
        <f t="shared" ref="AB7:AB24" si="0">ROUND(Z7*AA7/100,0)</f>
        <v>0</v>
      </c>
      <c r="AC7" s="19" t="str">
        <f t="shared" ref="AC7:AC27" si="1">IF(X7=0,"",(AB7-X7)/X7*100)</f>
        <v/>
      </c>
      <c r="AD7" s="42"/>
      <c r="AE7" s="42"/>
    </row>
    <row r="8" s="2" customFormat="1" customHeight="1" spans="1:31">
      <c r="A8" s="14"/>
      <c r="B8" s="15"/>
      <c r="C8" s="15"/>
      <c r="D8" s="15"/>
      <c r="E8" s="15"/>
      <c r="F8" s="15"/>
      <c r="G8" s="15"/>
      <c r="H8" s="15"/>
      <c r="I8" s="15"/>
      <c r="J8" s="15"/>
      <c r="K8" s="14"/>
      <c r="L8" s="14"/>
      <c r="M8" s="14"/>
      <c r="N8" s="14"/>
      <c r="O8" s="14"/>
      <c r="P8" s="14"/>
      <c r="Q8" s="14"/>
      <c r="R8" s="14"/>
      <c r="S8" s="31"/>
      <c r="T8" s="19"/>
      <c r="U8" s="33"/>
      <c r="V8" s="38"/>
      <c r="W8" s="39"/>
      <c r="X8" s="19"/>
      <c r="Y8" s="19"/>
      <c r="Z8" s="19"/>
      <c r="AA8" s="14"/>
      <c r="AB8" s="19">
        <f t="shared" si="0"/>
        <v>0</v>
      </c>
      <c r="AC8" s="19" t="str">
        <f t="shared" si="1"/>
        <v/>
      </c>
      <c r="AD8" s="42"/>
      <c r="AE8" s="42"/>
    </row>
    <row r="9" s="2" customFormat="1" customHeight="1" spans="1:31">
      <c r="A9" s="14"/>
      <c r="B9" s="15"/>
      <c r="C9" s="15"/>
      <c r="D9" s="15"/>
      <c r="E9" s="15"/>
      <c r="F9" s="15"/>
      <c r="G9" s="15"/>
      <c r="H9" s="15"/>
      <c r="I9" s="15"/>
      <c r="J9" s="15"/>
      <c r="K9" s="14"/>
      <c r="L9" s="14"/>
      <c r="M9" s="14"/>
      <c r="N9" s="14"/>
      <c r="O9" s="14"/>
      <c r="P9" s="14"/>
      <c r="Q9" s="14"/>
      <c r="R9" s="14"/>
      <c r="S9" s="31"/>
      <c r="T9" s="19"/>
      <c r="U9" s="33"/>
      <c r="V9" s="38"/>
      <c r="W9" s="39"/>
      <c r="X9" s="19"/>
      <c r="Y9" s="19"/>
      <c r="Z9" s="19"/>
      <c r="AA9" s="14"/>
      <c r="AB9" s="19">
        <f t="shared" si="0"/>
        <v>0</v>
      </c>
      <c r="AC9" s="19" t="str">
        <f t="shared" si="1"/>
        <v/>
      </c>
      <c r="AD9" s="42"/>
      <c r="AE9" s="42"/>
    </row>
    <row r="10" s="2" customFormat="1" customHeight="1" spans="1:31">
      <c r="A10" s="14"/>
      <c r="B10" s="15"/>
      <c r="C10" s="15"/>
      <c r="D10" s="15"/>
      <c r="E10" s="15"/>
      <c r="F10" s="15"/>
      <c r="G10" s="15"/>
      <c r="H10" s="15"/>
      <c r="I10" s="15"/>
      <c r="J10" s="15"/>
      <c r="K10" s="14"/>
      <c r="L10" s="14"/>
      <c r="M10" s="14"/>
      <c r="N10" s="14"/>
      <c r="O10" s="14"/>
      <c r="P10" s="14"/>
      <c r="Q10" s="14"/>
      <c r="R10" s="14"/>
      <c r="S10" s="31"/>
      <c r="T10" s="19"/>
      <c r="U10" s="33"/>
      <c r="V10" s="38"/>
      <c r="W10" s="39"/>
      <c r="X10" s="19"/>
      <c r="Y10" s="19"/>
      <c r="Z10" s="19"/>
      <c r="AA10" s="14"/>
      <c r="AB10" s="19">
        <f t="shared" si="0"/>
        <v>0</v>
      </c>
      <c r="AC10" s="19" t="str">
        <f t="shared" si="1"/>
        <v/>
      </c>
      <c r="AD10" s="42"/>
      <c r="AE10" s="42"/>
    </row>
    <row r="11" s="2" customFormat="1" customHeight="1" spans="1:31">
      <c r="A11" s="14"/>
      <c r="B11" s="15"/>
      <c r="C11" s="15"/>
      <c r="D11" s="15"/>
      <c r="E11" s="15"/>
      <c r="F11" s="15"/>
      <c r="G11" s="15"/>
      <c r="H11" s="15"/>
      <c r="I11" s="15"/>
      <c r="J11" s="15"/>
      <c r="K11" s="14"/>
      <c r="L11" s="14"/>
      <c r="M11" s="14"/>
      <c r="N11" s="14"/>
      <c r="O11" s="14"/>
      <c r="P11" s="14"/>
      <c r="Q11" s="14"/>
      <c r="R11" s="14"/>
      <c r="S11" s="31"/>
      <c r="T11" s="19"/>
      <c r="U11" s="33"/>
      <c r="V11" s="38"/>
      <c r="W11" s="39"/>
      <c r="X11" s="19"/>
      <c r="Y11" s="19"/>
      <c r="Z11" s="19"/>
      <c r="AA11" s="14"/>
      <c r="AB11" s="19">
        <f t="shared" si="0"/>
        <v>0</v>
      </c>
      <c r="AC11" s="19" t="str">
        <f t="shared" si="1"/>
        <v/>
      </c>
      <c r="AD11" s="42"/>
      <c r="AE11" s="42"/>
    </row>
    <row r="12" s="2" customFormat="1" customHeight="1" spans="1:31">
      <c r="A12" s="14"/>
      <c r="B12" s="15"/>
      <c r="C12" s="15"/>
      <c r="D12" s="15"/>
      <c r="E12" s="15"/>
      <c r="F12" s="15"/>
      <c r="G12" s="15"/>
      <c r="H12" s="15"/>
      <c r="I12" s="15"/>
      <c r="J12" s="15"/>
      <c r="K12" s="14"/>
      <c r="L12" s="14"/>
      <c r="M12" s="14"/>
      <c r="N12" s="14"/>
      <c r="O12" s="14"/>
      <c r="P12" s="14"/>
      <c r="Q12" s="14"/>
      <c r="R12" s="14"/>
      <c r="S12" s="31"/>
      <c r="T12" s="19"/>
      <c r="U12" s="33"/>
      <c r="V12" s="38"/>
      <c r="W12" s="39"/>
      <c r="X12" s="19"/>
      <c r="Y12" s="19"/>
      <c r="Z12" s="19"/>
      <c r="AA12" s="14"/>
      <c r="AB12" s="19">
        <f t="shared" si="0"/>
        <v>0</v>
      </c>
      <c r="AC12" s="19" t="str">
        <f t="shared" si="1"/>
        <v/>
      </c>
      <c r="AD12" s="42"/>
      <c r="AE12" s="42"/>
    </row>
    <row r="13" s="2" customFormat="1" customHeight="1" spans="1:31">
      <c r="A13" s="14"/>
      <c r="B13" s="15"/>
      <c r="C13" s="15"/>
      <c r="D13" s="15"/>
      <c r="E13" s="15"/>
      <c r="F13" s="15"/>
      <c r="G13" s="15"/>
      <c r="H13" s="15"/>
      <c r="I13" s="15"/>
      <c r="J13" s="15"/>
      <c r="K13" s="14"/>
      <c r="L13" s="14"/>
      <c r="M13" s="14"/>
      <c r="N13" s="14"/>
      <c r="O13" s="14"/>
      <c r="P13" s="14"/>
      <c r="Q13" s="14"/>
      <c r="R13" s="14"/>
      <c r="S13" s="31"/>
      <c r="T13" s="19"/>
      <c r="U13" s="33"/>
      <c r="V13" s="38"/>
      <c r="W13" s="39"/>
      <c r="X13" s="19"/>
      <c r="Y13" s="19"/>
      <c r="Z13" s="19"/>
      <c r="AA13" s="14"/>
      <c r="AB13" s="19">
        <f t="shared" si="0"/>
        <v>0</v>
      </c>
      <c r="AC13" s="19" t="str">
        <f t="shared" si="1"/>
        <v/>
      </c>
      <c r="AD13" s="42"/>
      <c r="AE13" s="42"/>
    </row>
    <row r="14" s="2" customFormat="1" customHeight="1" spans="1:31">
      <c r="A14" s="14"/>
      <c r="B14" s="15"/>
      <c r="C14" s="15"/>
      <c r="D14" s="15"/>
      <c r="E14" s="15"/>
      <c r="F14" s="15"/>
      <c r="G14" s="15"/>
      <c r="H14" s="15"/>
      <c r="I14" s="15"/>
      <c r="J14" s="15"/>
      <c r="K14" s="14"/>
      <c r="L14" s="14"/>
      <c r="M14" s="14"/>
      <c r="N14" s="14"/>
      <c r="O14" s="14"/>
      <c r="P14" s="14"/>
      <c r="Q14" s="14"/>
      <c r="R14" s="14"/>
      <c r="S14" s="31"/>
      <c r="T14" s="19"/>
      <c r="U14" s="33"/>
      <c r="V14" s="38"/>
      <c r="W14" s="39"/>
      <c r="X14" s="19"/>
      <c r="Y14" s="19"/>
      <c r="Z14" s="19"/>
      <c r="AA14" s="14"/>
      <c r="AB14" s="19">
        <f t="shared" si="0"/>
        <v>0</v>
      </c>
      <c r="AC14" s="19" t="str">
        <f t="shared" si="1"/>
        <v/>
      </c>
      <c r="AD14" s="42"/>
      <c r="AE14" s="42"/>
    </row>
    <row r="15" s="2" customFormat="1" customHeight="1" spans="1:31">
      <c r="A15" s="14"/>
      <c r="B15" s="15"/>
      <c r="C15" s="15"/>
      <c r="D15" s="15"/>
      <c r="E15" s="15"/>
      <c r="F15" s="15"/>
      <c r="G15" s="15"/>
      <c r="H15" s="15"/>
      <c r="I15" s="15"/>
      <c r="J15" s="15"/>
      <c r="K15" s="14"/>
      <c r="L15" s="14"/>
      <c r="M15" s="14"/>
      <c r="N15" s="14"/>
      <c r="O15" s="14"/>
      <c r="P15" s="14"/>
      <c r="Q15" s="14"/>
      <c r="R15" s="14"/>
      <c r="S15" s="31"/>
      <c r="T15" s="19"/>
      <c r="U15" s="33"/>
      <c r="V15" s="38"/>
      <c r="W15" s="39"/>
      <c r="X15" s="19"/>
      <c r="Y15" s="19"/>
      <c r="Z15" s="19"/>
      <c r="AA15" s="14"/>
      <c r="AB15" s="19">
        <f t="shared" si="0"/>
        <v>0</v>
      </c>
      <c r="AC15" s="19" t="str">
        <f t="shared" si="1"/>
        <v/>
      </c>
      <c r="AD15" s="42"/>
      <c r="AE15" s="42"/>
    </row>
    <row r="16" s="2" customFormat="1" customHeight="1" spans="1:31">
      <c r="A16" s="14"/>
      <c r="B16" s="15"/>
      <c r="C16" s="15"/>
      <c r="D16" s="15"/>
      <c r="E16" s="15"/>
      <c r="F16" s="15"/>
      <c r="G16" s="15"/>
      <c r="H16" s="15"/>
      <c r="I16" s="15"/>
      <c r="J16" s="15"/>
      <c r="K16" s="14"/>
      <c r="L16" s="14"/>
      <c r="M16" s="14"/>
      <c r="N16" s="14"/>
      <c r="O16" s="14"/>
      <c r="P16" s="14"/>
      <c r="Q16" s="14"/>
      <c r="R16" s="14"/>
      <c r="S16" s="31"/>
      <c r="T16" s="19"/>
      <c r="U16" s="33"/>
      <c r="V16" s="38"/>
      <c r="W16" s="39"/>
      <c r="X16" s="19"/>
      <c r="Y16" s="19"/>
      <c r="Z16" s="19"/>
      <c r="AA16" s="14"/>
      <c r="AB16" s="19">
        <f t="shared" si="0"/>
        <v>0</v>
      </c>
      <c r="AC16" s="19" t="str">
        <f t="shared" si="1"/>
        <v/>
      </c>
      <c r="AD16" s="42"/>
      <c r="AE16" s="42"/>
    </row>
    <row r="17" s="2" customFormat="1" customHeight="1" spans="1:31">
      <c r="A17" s="14"/>
      <c r="B17" s="15"/>
      <c r="C17" s="15"/>
      <c r="D17" s="15"/>
      <c r="E17" s="15"/>
      <c r="F17" s="15"/>
      <c r="G17" s="15"/>
      <c r="H17" s="15"/>
      <c r="I17" s="15"/>
      <c r="J17" s="15"/>
      <c r="K17" s="14"/>
      <c r="L17" s="14"/>
      <c r="M17" s="14"/>
      <c r="N17" s="14"/>
      <c r="O17" s="14"/>
      <c r="P17" s="14"/>
      <c r="Q17" s="14"/>
      <c r="R17" s="14"/>
      <c r="S17" s="31"/>
      <c r="T17" s="19"/>
      <c r="U17" s="33"/>
      <c r="V17" s="38"/>
      <c r="W17" s="39"/>
      <c r="X17" s="19"/>
      <c r="Y17" s="19"/>
      <c r="Z17" s="19"/>
      <c r="AA17" s="14"/>
      <c r="AB17" s="19">
        <f t="shared" si="0"/>
        <v>0</v>
      </c>
      <c r="AC17" s="19" t="str">
        <f t="shared" si="1"/>
        <v/>
      </c>
      <c r="AD17" s="42"/>
      <c r="AE17" s="42"/>
    </row>
    <row r="18" s="2" customFormat="1" customHeight="1" spans="1:31">
      <c r="A18" s="14"/>
      <c r="B18" s="15"/>
      <c r="C18" s="15"/>
      <c r="D18" s="15"/>
      <c r="E18" s="15"/>
      <c r="F18" s="15"/>
      <c r="G18" s="15"/>
      <c r="H18" s="15"/>
      <c r="I18" s="15"/>
      <c r="J18" s="15"/>
      <c r="K18" s="14"/>
      <c r="L18" s="14"/>
      <c r="M18" s="14"/>
      <c r="N18" s="14"/>
      <c r="O18" s="14"/>
      <c r="P18" s="14"/>
      <c r="Q18" s="14"/>
      <c r="R18" s="14"/>
      <c r="S18" s="31"/>
      <c r="T18" s="19"/>
      <c r="U18" s="33"/>
      <c r="V18" s="38"/>
      <c r="W18" s="39"/>
      <c r="X18" s="19"/>
      <c r="Y18" s="19"/>
      <c r="Z18" s="19"/>
      <c r="AA18" s="14"/>
      <c r="AB18" s="19">
        <f t="shared" si="0"/>
        <v>0</v>
      </c>
      <c r="AC18" s="19" t="str">
        <f t="shared" si="1"/>
        <v/>
      </c>
      <c r="AD18" s="42"/>
      <c r="AE18" s="42"/>
    </row>
    <row r="19" s="2" customFormat="1" customHeight="1" spans="1:31">
      <c r="A19" s="14"/>
      <c r="B19" s="15"/>
      <c r="C19" s="15"/>
      <c r="D19" s="15"/>
      <c r="E19" s="15"/>
      <c r="F19" s="15"/>
      <c r="G19" s="15"/>
      <c r="H19" s="15"/>
      <c r="I19" s="15"/>
      <c r="J19" s="15"/>
      <c r="K19" s="14"/>
      <c r="L19" s="14"/>
      <c r="M19" s="14"/>
      <c r="N19" s="14"/>
      <c r="O19" s="14"/>
      <c r="P19" s="14"/>
      <c r="Q19" s="14"/>
      <c r="R19" s="14"/>
      <c r="S19" s="31"/>
      <c r="T19" s="19"/>
      <c r="U19" s="33"/>
      <c r="V19" s="38"/>
      <c r="W19" s="39"/>
      <c r="X19" s="19"/>
      <c r="Y19" s="19"/>
      <c r="Z19" s="19"/>
      <c r="AA19" s="14"/>
      <c r="AB19" s="19">
        <f t="shared" si="0"/>
        <v>0</v>
      </c>
      <c r="AC19" s="19" t="str">
        <f t="shared" si="1"/>
        <v/>
      </c>
      <c r="AD19" s="42"/>
      <c r="AE19" s="42"/>
    </row>
    <row r="20" s="2" customFormat="1" customHeight="1" spans="1:31">
      <c r="A20" s="14"/>
      <c r="B20" s="15"/>
      <c r="C20" s="15"/>
      <c r="D20" s="15"/>
      <c r="E20" s="15"/>
      <c r="F20" s="15"/>
      <c r="G20" s="15"/>
      <c r="H20" s="15"/>
      <c r="I20" s="15"/>
      <c r="J20" s="15"/>
      <c r="K20" s="14"/>
      <c r="L20" s="14"/>
      <c r="M20" s="14"/>
      <c r="N20" s="14"/>
      <c r="O20" s="14"/>
      <c r="P20" s="14"/>
      <c r="Q20" s="14"/>
      <c r="R20" s="14"/>
      <c r="S20" s="31"/>
      <c r="T20" s="19"/>
      <c r="U20" s="33"/>
      <c r="V20" s="38"/>
      <c r="W20" s="39"/>
      <c r="X20" s="19"/>
      <c r="Y20" s="19"/>
      <c r="Z20" s="19"/>
      <c r="AA20" s="14"/>
      <c r="AB20" s="19">
        <f t="shared" si="0"/>
        <v>0</v>
      </c>
      <c r="AC20" s="19" t="str">
        <f t="shared" si="1"/>
        <v/>
      </c>
      <c r="AD20" s="42"/>
      <c r="AE20" s="42"/>
    </row>
    <row r="21" s="2" customFormat="1" customHeight="1" spans="1:31">
      <c r="A21" s="14"/>
      <c r="B21" s="15"/>
      <c r="C21" s="15"/>
      <c r="D21" s="15"/>
      <c r="E21" s="15"/>
      <c r="F21" s="15"/>
      <c r="G21" s="15"/>
      <c r="H21" s="15"/>
      <c r="I21" s="15"/>
      <c r="J21" s="15"/>
      <c r="K21" s="14"/>
      <c r="L21" s="14"/>
      <c r="M21" s="14"/>
      <c r="N21" s="14"/>
      <c r="O21" s="14"/>
      <c r="P21" s="14"/>
      <c r="Q21" s="14"/>
      <c r="R21" s="14"/>
      <c r="S21" s="31"/>
      <c r="T21" s="19"/>
      <c r="U21" s="33"/>
      <c r="V21" s="38"/>
      <c r="W21" s="39"/>
      <c r="X21" s="19"/>
      <c r="Y21" s="19"/>
      <c r="Z21" s="19"/>
      <c r="AA21" s="14"/>
      <c r="AB21" s="19">
        <f t="shared" si="0"/>
        <v>0</v>
      </c>
      <c r="AC21" s="19" t="str">
        <f t="shared" si="1"/>
        <v/>
      </c>
      <c r="AD21" s="42"/>
      <c r="AE21" s="42"/>
    </row>
    <row r="22" s="2" customFormat="1" customHeight="1" spans="1:31">
      <c r="A22" s="14"/>
      <c r="B22" s="15"/>
      <c r="C22" s="15"/>
      <c r="D22" s="15"/>
      <c r="E22" s="15"/>
      <c r="F22" s="15"/>
      <c r="G22" s="15"/>
      <c r="H22" s="15"/>
      <c r="I22" s="15"/>
      <c r="J22" s="15"/>
      <c r="K22" s="14"/>
      <c r="L22" s="14"/>
      <c r="M22" s="14"/>
      <c r="N22" s="14"/>
      <c r="O22" s="14"/>
      <c r="P22" s="14"/>
      <c r="Q22" s="14"/>
      <c r="R22" s="14"/>
      <c r="S22" s="31"/>
      <c r="T22" s="19"/>
      <c r="U22" s="33"/>
      <c r="V22" s="38"/>
      <c r="W22" s="39"/>
      <c r="X22" s="19"/>
      <c r="Y22" s="19"/>
      <c r="Z22" s="19"/>
      <c r="AA22" s="14"/>
      <c r="AB22" s="19">
        <f t="shared" si="0"/>
        <v>0</v>
      </c>
      <c r="AC22" s="19" t="str">
        <f t="shared" si="1"/>
        <v/>
      </c>
      <c r="AD22" s="42"/>
      <c r="AE22" s="42"/>
    </row>
    <row r="23" s="2" customFormat="1" customHeight="1" spans="1:31">
      <c r="A23" s="14"/>
      <c r="B23" s="15"/>
      <c r="C23" s="15"/>
      <c r="D23" s="15"/>
      <c r="E23" s="15"/>
      <c r="F23" s="15"/>
      <c r="G23" s="15"/>
      <c r="H23" s="15"/>
      <c r="I23" s="15"/>
      <c r="J23" s="15"/>
      <c r="K23" s="14"/>
      <c r="L23" s="14"/>
      <c r="M23" s="14"/>
      <c r="N23" s="14"/>
      <c r="O23" s="14"/>
      <c r="P23" s="14"/>
      <c r="Q23" s="14"/>
      <c r="R23" s="14"/>
      <c r="S23" s="31"/>
      <c r="T23" s="19"/>
      <c r="U23" s="33"/>
      <c r="V23" s="38"/>
      <c r="W23" s="39"/>
      <c r="X23" s="19"/>
      <c r="Y23" s="19"/>
      <c r="Z23" s="19"/>
      <c r="AA23" s="14"/>
      <c r="AB23" s="19">
        <f t="shared" si="0"/>
        <v>0</v>
      </c>
      <c r="AC23" s="19" t="str">
        <f t="shared" si="1"/>
        <v/>
      </c>
      <c r="AD23" s="42"/>
      <c r="AE23" s="42"/>
    </row>
    <row r="24" s="2" customFormat="1" customHeight="1" spans="1:31">
      <c r="A24" s="14"/>
      <c r="B24" s="15"/>
      <c r="C24" s="15"/>
      <c r="D24" s="15"/>
      <c r="E24" s="15"/>
      <c r="F24" s="15"/>
      <c r="G24" s="15"/>
      <c r="H24" s="15"/>
      <c r="I24" s="15"/>
      <c r="J24" s="15"/>
      <c r="K24" s="14"/>
      <c r="L24" s="14"/>
      <c r="M24" s="14"/>
      <c r="N24" s="14"/>
      <c r="O24" s="14"/>
      <c r="P24" s="14"/>
      <c r="Q24" s="14"/>
      <c r="R24" s="14"/>
      <c r="S24" s="31"/>
      <c r="T24" s="19"/>
      <c r="U24" s="33"/>
      <c r="V24" s="38"/>
      <c r="W24" s="39"/>
      <c r="X24" s="19"/>
      <c r="Y24" s="19"/>
      <c r="Z24" s="19"/>
      <c r="AA24" s="14"/>
      <c r="AB24" s="19">
        <f t="shared" si="0"/>
        <v>0</v>
      </c>
      <c r="AC24" s="19" t="str">
        <f t="shared" si="1"/>
        <v/>
      </c>
      <c r="AD24" s="42"/>
      <c r="AE24" s="42"/>
    </row>
    <row r="25" s="2" customFormat="1" customHeight="1" spans="1:31">
      <c r="A25" s="16" t="s">
        <v>719</v>
      </c>
      <c r="B25" s="181"/>
      <c r="C25" s="181"/>
      <c r="D25" s="181"/>
      <c r="E25" s="42"/>
      <c r="F25" s="42"/>
      <c r="G25" s="42"/>
      <c r="H25" s="42"/>
      <c r="I25" s="42"/>
      <c r="J25" s="42"/>
      <c r="K25" s="14"/>
      <c r="L25" s="14"/>
      <c r="M25" s="14"/>
      <c r="N25" s="14"/>
      <c r="O25" s="14"/>
      <c r="P25" s="14"/>
      <c r="Q25" s="14"/>
      <c r="R25" s="14"/>
      <c r="S25" s="31"/>
      <c r="T25" s="19">
        <f t="shared" ref="T25:X25" si="2">SUM(T7:T24)</f>
        <v>0</v>
      </c>
      <c r="U25" s="19">
        <f t="shared" si="2"/>
        <v>0</v>
      </c>
      <c r="V25" s="38"/>
      <c r="W25" s="39">
        <f t="shared" si="2"/>
        <v>0</v>
      </c>
      <c r="X25" s="19">
        <f t="shared" si="2"/>
        <v>0</v>
      </c>
      <c r="Y25" s="19"/>
      <c r="Z25" s="19">
        <f>SUM(Z7:Z24)</f>
        <v>0</v>
      </c>
      <c r="AA25" s="14"/>
      <c r="AB25" s="19">
        <f>SUM(AB7:AB24)</f>
        <v>0</v>
      </c>
      <c r="AC25" s="19" t="str">
        <f t="shared" si="1"/>
        <v/>
      </c>
      <c r="AD25" s="42"/>
      <c r="AE25" s="42"/>
    </row>
    <row r="26" s="2" customFormat="1" customHeight="1" spans="1:31">
      <c r="A26" s="16" t="s">
        <v>728</v>
      </c>
      <c r="B26" s="181"/>
      <c r="C26" s="181"/>
      <c r="D26" s="181"/>
      <c r="E26" s="42"/>
      <c r="F26" s="42"/>
      <c r="G26" s="42"/>
      <c r="H26" s="42"/>
      <c r="I26" s="42"/>
      <c r="J26" s="42"/>
      <c r="K26" s="14"/>
      <c r="L26" s="14"/>
      <c r="M26" s="14"/>
      <c r="N26" s="14"/>
      <c r="O26" s="14"/>
      <c r="P26" s="14"/>
      <c r="Q26" s="14"/>
      <c r="R26" s="14"/>
      <c r="S26" s="31"/>
      <c r="T26" s="19"/>
      <c r="U26" s="33"/>
      <c r="V26" s="38">
        <f>SUM(V7:V24)</f>
        <v>0</v>
      </c>
      <c r="W26" s="39"/>
      <c r="X26" s="19"/>
      <c r="Y26" s="19">
        <f>SUM(Y7:Y24)</f>
        <v>0</v>
      </c>
      <c r="Z26" s="19"/>
      <c r="AA26" s="14"/>
      <c r="AB26" s="19"/>
      <c r="AC26" s="19" t="str">
        <f t="shared" si="1"/>
        <v/>
      </c>
      <c r="AD26" s="42"/>
      <c r="AE26" s="42"/>
    </row>
    <row r="27" s="2" customFormat="1" customHeight="1" spans="1:31">
      <c r="A27" s="16" t="s">
        <v>719</v>
      </c>
      <c r="B27" s="181"/>
      <c r="C27" s="181"/>
      <c r="D27" s="181"/>
      <c r="E27" s="42"/>
      <c r="F27" s="42"/>
      <c r="G27" s="42"/>
      <c r="H27" s="42"/>
      <c r="I27" s="42"/>
      <c r="J27" s="42"/>
      <c r="K27" s="14"/>
      <c r="L27" s="14"/>
      <c r="M27" s="14"/>
      <c r="N27" s="14"/>
      <c r="O27" s="14"/>
      <c r="P27" s="14"/>
      <c r="Q27" s="14"/>
      <c r="R27" s="14"/>
      <c r="S27" s="31"/>
      <c r="T27" s="33">
        <f t="shared" ref="T27:X27" si="3">T25-U26</f>
        <v>0</v>
      </c>
      <c r="U27" s="33">
        <f t="shared" si="3"/>
        <v>0</v>
      </c>
      <c r="V27" s="38"/>
      <c r="W27" s="39">
        <f>W25-W26</f>
        <v>0</v>
      </c>
      <c r="X27" s="19">
        <f t="shared" si="3"/>
        <v>0</v>
      </c>
      <c r="Y27" s="19"/>
      <c r="Z27" s="19">
        <f>Z25</f>
        <v>0</v>
      </c>
      <c r="AA27" s="19"/>
      <c r="AB27" s="19">
        <f>AB25</f>
        <v>0</v>
      </c>
      <c r="AC27" s="19" t="str">
        <f t="shared" si="1"/>
        <v/>
      </c>
      <c r="AD27" s="42"/>
      <c r="AE27" s="42"/>
    </row>
    <row r="28" s="2" customFormat="1" customHeight="1" spans="1:26">
      <c r="A28" s="21" t="str">
        <f>封面!D11&amp;封面!G11</f>
        <v>被评估单位填表人：付强</v>
      </c>
      <c r="Z28" s="2" t="str">
        <f>"评估人员："&amp;封面!G24</f>
        <v>评估人员：</v>
      </c>
    </row>
    <row r="29" s="2" customFormat="1" customHeight="1" spans="1:1">
      <c r="A29" s="21" t="str">
        <f>CONCATENATE(封面!D13,封面!F13,封面!G13,封面!H13,封面!I13,封面!J13,封面!K13)</f>
        <v>填表日期：2022年2月9日</v>
      </c>
    </row>
    <row r="30" customHeight="1" spans="31:31">
      <c r="AE30" s="2"/>
    </row>
    <row r="31" customHeight="1" spans="31:31">
      <c r="AE31" s="2"/>
    </row>
    <row r="32" customHeight="1" spans="31:31">
      <c r="AE32" s="2"/>
    </row>
    <row r="33" customHeight="1" spans="31:31">
      <c r="AE33" s="2"/>
    </row>
  </sheetData>
  <mergeCells count="25">
    <mergeCell ref="A2:AD2"/>
    <mergeCell ref="A3:AD3"/>
    <mergeCell ref="E5:I5"/>
    <mergeCell ref="T5:V5"/>
    <mergeCell ref="W5:Y5"/>
    <mergeCell ref="Z5:AB5"/>
    <mergeCell ref="A25:D25"/>
    <mergeCell ref="A26:D26"/>
    <mergeCell ref="A27:D27"/>
    <mergeCell ref="A5:A6"/>
    <mergeCell ref="B5:B6"/>
    <mergeCell ref="C5:C6"/>
    <mergeCell ref="D5:D6"/>
    <mergeCell ref="J5:J6"/>
    <mergeCell ref="K5:K6"/>
    <mergeCell ref="M5:M6"/>
    <mergeCell ref="N5:N6"/>
    <mergeCell ref="O5:O6"/>
    <mergeCell ref="P5:P6"/>
    <mergeCell ref="Q5:Q6"/>
    <mergeCell ref="R5:R6"/>
    <mergeCell ref="S5:S6"/>
    <mergeCell ref="AC5:AC6"/>
    <mergeCell ref="AD5:AD6"/>
    <mergeCell ref="AE5:AE6"/>
  </mergeCells>
  <hyperlinks>
    <hyperlink ref="A1" location="索引目录!E45" display="返回索引页"/>
    <hyperlink ref="B1" location="固定资产汇总!B10" display="返回"/>
  </hyperlinks>
  <printOptions horizontalCentered="1"/>
  <pageMargins left="0.354330708661417" right="0.354330708661417" top="0.78740157480315" bottom="0.78740157480315" header="1.02362204724409" footer="0.511811023622047"/>
  <pageSetup paperSize="9" scale="48" orientation="landscape"/>
  <headerFooter alignWithMargins="0">
    <oddHeader>&amp;R&amp;"宋体,常规"&amp;10表&amp;"Times New Roman,常规"4-8-3
&amp;"宋体,常规"共&amp;"Times New Roman,常规"&amp;N&amp;"宋体,常规"页第&amp;"Times New Roman,常规"&amp;P&amp;"宋体,常规"页</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46"/>
  <sheetViews>
    <sheetView tabSelected="1" workbookViewId="0">
      <selection activeCell="K38" sqref="K38"/>
    </sheetView>
  </sheetViews>
  <sheetFormatPr defaultColWidth="9" defaultRowHeight="15.75" customHeight="1"/>
  <cols>
    <col min="1" max="1" width="4.375" style="156" customWidth="1"/>
    <col min="2" max="2" width="14.5" style="156" customWidth="1"/>
    <col min="3" max="3" width="11.5" style="157" customWidth="1"/>
    <col min="4" max="4" width="16.1666666666667" style="156" customWidth="1"/>
    <col min="5" max="5" width="4.58333333333333" style="156" customWidth="1"/>
    <col min="6" max="6" width="3.625" style="156" customWidth="1"/>
    <col min="7" max="7" width="15.125" style="156" customWidth="1"/>
    <col min="8" max="8" width="9.66666666666667" customWidth="1"/>
    <col min="9" max="9" width="7.33333333333333" customWidth="1"/>
    <col min="10" max="10" width="7.91666666666667" customWidth="1"/>
    <col min="11" max="11" width="10.0833333333333" customWidth="1"/>
    <col min="12" max="12" width="17.3333333333333" customWidth="1"/>
    <col min="13" max="13" width="11.4166666666667" customWidth="1"/>
    <col min="16" max="16" width="12.0833333333333" customWidth="1"/>
    <col min="18" max="18" width="11.75" customWidth="1"/>
    <col min="19" max="19" width="10.5"/>
    <col min="23" max="23" width="12.4166666666667" customWidth="1"/>
    <col min="30" max="32" width="11.5916666666667" customWidth="1"/>
    <col min="34" max="34" width="8.83333333333333" customWidth="1"/>
    <col min="35" max="36" width="10.6666666666667" customWidth="1"/>
    <col min="37" max="37" width="9.66666666666667" customWidth="1"/>
    <col min="38" max="38" width="10.9166666666667" customWidth="1"/>
    <col min="44" max="16358" width="9" style="156"/>
    <col min="16359" max="16384" width="9" style="158"/>
  </cols>
  <sheetData>
    <row r="1" s="154" customFormat="1" ht="35.25" customHeight="1" spans="1:43">
      <c r="A1" s="9" t="s">
        <v>729</v>
      </c>
      <c r="B1" s="9"/>
      <c r="C1" s="9"/>
      <c r="D1" s="9"/>
      <c r="E1" s="9"/>
      <c r="F1" s="9"/>
      <c r="G1" s="9"/>
      <c r="H1"/>
      <c r="I1"/>
      <c r="J1"/>
      <c r="K1"/>
      <c r="L1"/>
      <c r="M1"/>
      <c r="N1"/>
      <c r="O1"/>
      <c r="P1"/>
      <c r="Q1"/>
      <c r="R1"/>
      <c r="S1"/>
      <c r="T1"/>
      <c r="U1"/>
      <c r="V1"/>
      <c r="W1"/>
      <c r="X1"/>
      <c r="Y1"/>
      <c r="Z1"/>
      <c r="AA1"/>
      <c r="AB1"/>
      <c r="AC1"/>
      <c r="AD1"/>
      <c r="AE1"/>
      <c r="AF1"/>
      <c r="AG1"/>
      <c r="AH1"/>
      <c r="AI1"/>
      <c r="AJ1"/>
      <c r="AK1"/>
      <c r="AL1"/>
      <c r="AM1"/>
      <c r="AN1"/>
      <c r="AO1"/>
      <c r="AP1"/>
      <c r="AQ1"/>
    </row>
    <row r="2" s="2" customFormat="1" ht="16.5" customHeight="1" spans="1:43">
      <c r="A2" s="159" t="s">
        <v>730</v>
      </c>
      <c r="B2" s="159"/>
      <c r="C2" s="160"/>
      <c r="H2"/>
      <c r="I2"/>
      <c r="J2"/>
      <c r="K2"/>
      <c r="L2"/>
      <c r="M2"/>
      <c r="N2"/>
      <c r="O2"/>
      <c r="P2"/>
      <c r="Q2"/>
      <c r="R2"/>
      <c r="S2"/>
      <c r="T2"/>
      <c r="U2"/>
      <c r="V2"/>
      <c r="W2"/>
      <c r="X2"/>
      <c r="Y2"/>
      <c r="Z2"/>
      <c r="AA2"/>
      <c r="AB2"/>
      <c r="AC2"/>
      <c r="AD2"/>
      <c r="AE2"/>
      <c r="AF2"/>
      <c r="AG2"/>
      <c r="AH2"/>
      <c r="AI2"/>
      <c r="AJ2"/>
      <c r="AK2"/>
      <c r="AL2"/>
      <c r="AM2"/>
      <c r="AN2"/>
      <c r="AO2"/>
      <c r="AP2"/>
      <c r="AQ2"/>
    </row>
    <row r="3" s="155" customFormat="1" ht="18" customHeight="1" spans="1:43">
      <c r="A3" s="161" t="s">
        <v>731</v>
      </c>
      <c r="B3" s="161" t="s">
        <v>732</v>
      </c>
      <c r="C3" s="162" t="s">
        <v>733</v>
      </c>
      <c r="D3" s="163" t="s">
        <v>734</v>
      </c>
      <c r="E3" s="163" t="s">
        <v>735</v>
      </c>
      <c r="F3" s="163" t="s">
        <v>736</v>
      </c>
      <c r="G3" s="164" t="s">
        <v>737</v>
      </c>
      <c r="H3"/>
      <c r="I3"/>
      <c r="J3"/>
      <c r="K3"/>
      <c r="L3"/>
      <c r="M3"/>
      <c r="N3"/>
      <c r="O3"/>
      <c r="P3"/>
      <c r="Q3"/>
      <c r="R3"/>
      <c r="S3"/>
      <c r="T3"/>
      <c r="U3"/>
      <c r="V3"/>
      <c r="W3"/>
      <c r="X3"/>
      <c r="Y3"/>
      <c r="Z3"/>
      <c r="AA3"/>
      <c r="AB3"/>
      <c r="AC3"/>
      <c r="AD3"/>
      <c r="AE3"/>
      <c r="AF3"/>
      <c r="AG3"/>
      <c r="AH3"/>
      <c r="AI3"/>
      <c r="AJ3"/>
      <c r="AK3"/>
      <c r="AL3"/>
      <c r="AM3"/>
      <c r="AN3"/>
      <c r="AO3"/>
      <c r="AP3"/>
      <c r="AQ3"/>
    </row>
    <row r="4" s="155" customFormat="1" ht="19" customHeight="1" spans="1:43">
      <c r="A4" s="161"/>
      <c r="B4" s="161"/>
      <c r="C4" s="162"/>
      <c r="D4" s="163"/>
      <c r="E4" s="163"/>
      <c r="F4" s="163"/>
      <c r="G4" s="165"/>
      <c r="H4"/>
      <c r="I4"/>
      <c r="J4"/>
      <c r="K4"/>
      <c r="L4"/>
      <c r="M4"/>
      <c r="N4"/>
      <c r="O4"/>
      <c r="P4"/>
      <c r="Q4"/>
      <c r="R4"/>
      <c r="S4"/>
      <c r="T4"/>
      <c r="U4"/>
      <c r="V4"/>
      <c r="W4"/>
      <c r="X4"/>
      <c r="Y4"/>
      <c r="Z4"/>
      <c r="AA4"/>
      <c r="AB4"/>
      <c r="AC4"/>
      <c r="AD4"/>
      <c r="AE4"/>
      <c r="AF4"/>
      <c r="AG4"/>
      <c r="AH4"/>
      <c r="AI4"/>
      <c r="AJ4"/>
      <c r="AK4"/>
      <c r="AL4"/>
      <c r="AM4"/>
      <c r="AN4"/>
      <c r="AO4"/>
      <c r="AP4"/>
      <c r="AQ4"/>
    </row>
    <row r="5" s="2" customFormat="1" ht="20.75" customHeight="1" spans="1:43">
      <c r="A5" s="166">
        <v>1</v>
      </c>
      <c r="B5" s="167" t="s">
        <v>738</v>
      </c>
      <c r="C5" s="168" t="s">
        <v>739</v>
      </c>
      <c r="D5" s="169" t="s">
        <v>740</v>
      </c>
      <c r="E5" s="14" t="s">
        <v>741</v>
      </c>
      <c r="F5" s="166">
        <v>1</v>
      </c>
      <c r="G5" s="14" t="s">
        <v>742</v>
      </c>
      <c r="H5"/>
      <c r="I5"/>
      <c r="J5"/>
      <c r="K5"/>
      <c r="L5"/>
      <c r="M5"/>
      <c r="N5"/>
      <c r="O5"/>
      <c r="P5"/>
      <c r="Q5"/>
      <c r="R5"/>
      <c r="S5"/>
      <c r="T5"/>
      <c r="U5"/>
      <c r="V5"/>
      <c r="W5"/>
      <c r="X5"/>
      <c r="Y5"/>
      <c r="Z5"/>
      <c r="AA5"/>
      <c r="AB5"/>
      <c r="AC5"/>
      <c r="AD5"/>
      <c r="AE5"/>
      <c r="AF5"/>
      <c r="AG5"/>
      <c r="AH5"/>
      <c r="AI5"/>
      <c r="AJ5"/>
      <c r="AK5"/>
      <c r="AL5"/>
      <c r="AM5"/>
      <c r="AN5"/>
      <c r="AO5"/>
      <c r="AP5"/>
      <c r="AQ5"/>
    </row>
    <row r="6" s="2" customFormat="1" ht="20.75" customHeight="1" spans="1:43">
      <c r="A6" s="166">
        <v>2</v>
      </c>
      <c r="B6" s="168" t="s">
        <v>743</v>
      </c>
      <c r="C6" s="168" t="s">
        <v>739</v>
      </c>
      <c r="D6" s="169" t="s">
        <v>740</v>
      </c>
      <c r="E6" s="14" t="s">
        <v>741</v>
      </c>
      <c r="F6" s="166">
        <v>1</v>
      </c>
      <c r="G6" s="14" t="s">
        <v>742</v>
      </c>
      <c r="H6"/>
      <c r="I6"/>
      <c r="J6"/>
      <c r="K6"/>
      <c r="L6"/>
      <c r="M6"/>
      <c r="N6"/>
      <c r="O6"/>
      <c r="P6"/>
      <c r="Q6"/>
      <c r="R6"/>
      <c r="S6"/>
      <c r="T6"/>
      <c r="U6"/>
      <c r="V6"/>
      <c r="W6"/>
      <c r="X6"/>
      <c r="Y6"/>
      <c r="Z6"/>
      <c r="AA6"/>
      <c r="AB6"/>
      <c r="AC6"/>
      <c r="AD6"/>
      <c r="AE6"/>
      <c r="AF6"/>
      <c r="AG6"/>
      <c r="AH6"/>
      <c r="AI6"/>
      <c r="AJ6"/>
      <c r="AK6"/>
      <c r="AL6"/>
      <c r="AM6"/>
      <c r="AN6"/>
      <c r="AO6"/>
      <c r="AP6"/>
      <c r="AQ6"/>
    </row>
    <row r="7" s="2" customFormat="1" ht="20.75" customHeight="1" spans="1:43">
      <c r="A7" s="166">
        <v>3</v>
      </c>
      <c r="B7" s="168" t="s">
        <v>743</v>
      </c>
      <c r="C7" s="168" t="s">
        <v>739</v>
      </c>
      <c r="D7" s="169" t="s">
        <v>740</v>
      </c>
      <c r="E7" s="14" t="s">
        <v>741</v>
      </c>
      <c r="F7" s="166">
        <v>1</v>
      </c>
      <c r="G7" s="14" t="s">
        <v>742</v>
      </c>
      <c r="H7"/>
      <c r="I7"/>
      <c r="J7"/>
      <c r="K7"/>
      <c r="L7"/>
      <c r="M7"/>
      <c r="N7"/>
      <c r="O7"/>
      <c r="P7"/>
      <c r="Q7"/>
      <c r="R7"/>
      <c r="S7"/>
      <c r="T7"/>
      <c r="U7"/>
      <c r="V7"/>
      <c r="W7"/>
      <c r="X7"/>
      <c r="Y7"/>
      <c r="Z7"/>
      <c r="AA7"/>
      <c r="AB7"/>
      <c r="AC7"/>
      <c r="AD7"/>
      <c r="AE7"/>
      <c r="AF7"/>
      <c r="AG7"/>
      <c r="AH7"/>
      <c r="AI7"/>
      <c r="AJ7"/>
      <c r="AK7"/>
      <c r="AL7"/>
      <c r="AM7"/>
      <c r="AN7"/>
      <c r="AO7"/>
      <c r="AP7"/>
      <c r="AQ7"/>
    </row>
    <row r="8" s="2" customFormat="1" ht="20.75" customHeight="1" spans="1:43">
      <c r="A8" s="166">
        <v>4</v>
      </c>
      <c r="B8" s="168" t="s">
        <v>743</v>
      </c>
      <c r="C8" s="168" t="s">
        <v>739</v>
      </c>
      <c r="D8" s="169" t="s">
        <v>740</v>
      </c>
      <c r="E8" s="14" t="s">
        <v>741</v>
      </c>
      <c r="F8" s="166">
        <v>1</v>
      </c>
      <c r="G8" s="14" t="s">
        <v>742</v>
      </c>
      <c r="H8"/>
      <c r="I8"/>
      <c r="J8"/>
      <c r="K8"/>
      <c r="L8"/>
      <c r="M8"/>
      <c r="N8"/>
      <c r="O8"/>
      <c r="P8"/>
      <c r="Q8"/>
      <c r="R8"/>
      <c r="S8"/>
      <c r="T8"/>
      <c r="U8"/>
      <c r="V8"/>
      <c r="W8"/>
      <c r="X8"/>
      <c r="Y8"/>
      <c r="Z8"/>
      <c r="AA8"/>
      <c r="AB8"/>
      <c r="AC8"/>
      <c r="AD8"/>
      <c r="AE8"/>
      <c r="AF8"/>
      <c r="AG8"/>
      <c r="AH8"/>
      <c r="AI8"/>
      <c r="AJ8"/>
      <c r="AK8"/>
      <c r="AL8"/>
      <c r="AM8"/>
      <c r="AN8"/>
      <c r="AO8"/>
      <c r="AP8"/>
      <c r="AQ8"/>
    </row>
    <row r="9" s="2" customFormat="1" ht="20.75" customHeight="1" spans="1:43">
      <c r="A9" s="166">
        <v>5</v>
      </c>
      <c r="B9" s="168" t="s">
        <v>743</v>
      </c>
      <c r="C9" s="168" t="s">
        <v>739</v>
      </c>
      <c r="D9" s="169" t="s">
        <v>740</v>
      </c>
      <c r="E9" s="14" t="s">
        <v>741</v>
      </c>
      <c r="F9" s="166">
        <v>1</v>
      </c>
      <c r="G9" s="14" t="s">
        <v>742</v>
      </c>
      <c r="H9"/>
      <c r="I9"/>
      <c r="J9"/>
      <c r="K9"/>
      <c r="L9"/>
      <c r="M9"/>
      <c r="N9"/>
      <c r="O9"/>
      <c r="P9"/>
      <c r="Q9"/>
      <c r="R9"/>
      <c r="S9"/>
      <c r="T9"/>
      <c r="U9"/>
      <c r="V9"/>
      <c r="W9"/>
      <c r="X9"/>
      <c r="Y9"/>
      <c r="Z9"/>
      <c r="AA9"/>
      <c r="AB9"/>
      <c r="AC9"/>
      <c r="AD9"/>
      <c r="AE9"/>
      <c r="AF9"/>
      <c r="AG9"/>
      <c r="AH9"/>
      <c r="AI9"/>
      <c r="AJ9"/>
      <c r="AK9"/>
      <c r="AL9"/>
      <c r="AM9"/>
      <c r="AN9"/>
      <c r="AO9"/>
      <c r="AP9"/>
      <c r="AQ9"/>
    </row>
    <row r="10" s="2" customFormat="1" ht="20.75" customHeight="1" spans="1:43">
      <c r="A10" s="166">
        <v>6</v>
      </c>
      <c r="B10" s="168" t="s">
        <v>744</v>
      </c>
      <c r="C10" s="168" t="s">
        <v>745</v>
      </c>
      <c r="D10" s="169" t="s">
        <v>746</v>
      </c>
      <c r="E10" s="14" t="s">
        <v>741</v>
      </c>
      <c r="F10" s="166">
        <v>1</v>
      </c>
      <c r="G10" s="14" t="s">
        <v>742</v>
      </c>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2" customFormat="1" ht="20.75" customHeight="1" spans="1:43">
      <c r="A11" s="166">
        <v>7</v>
      </c>
      <c r="B11" s="168" t="s">
        <v>744</v>
      </c>
      <c r="C11" s="168" t="s">
        <v>745</v>
      </c>
      <c r="D11" s="169" t="s">
        <v>746</v>
      </c>
      <c r="E11" s="14" t="s">
        <v>741</v>
      </c>
      <c r="F11" s="166">
        <v>1</v>
      </c>
      <c r="G11" s="14" t="s">
        <v>742</v>
      </c>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2" customFormat="1" ht="20.75" customHeight="1" spans="1:43">
      <c r="A12" s="166">
        <v>8</v>
      </c>
      <c r="B12" s="168" t="s">
        <v>747</v>
      </c>
      <c r="C12" s="168" t="s">
        <v>748</v>
      </c>
      <c r="D12" s="169" t="s">
        <v>740</v>
      </c>
      <c r="E12" s="14" t="s">
        <v>741</v>
      </c>
      <c r="F12" s="166">
        <v>1</v>
      </c>
      <c r="G12" s="14" t="s">
        <v>742</v>
      </c>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2" customFormat="1" ht="20.75" customHeight="1" spans="1:43">
      <c r="A13" s="166">
        <v>9</v>
      </c>
      <c r="B13" s="168" t="s">
        <v>747</v>
      </c>
      <c r="C13" s="168" t="s">
        <v>748</v>
      </c>
      <c r="D13" s="169" t="s">
        <v>740</v>
      </c>
      <c r="E13" s="14" t="s">
        <v>741</v>
      </c>
      <c r="F13" s="166">
        <v>1</v>
      </c>
      <c r="G13" s="14" t="s">
        <v>742</v>
      </c>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2" customFormat="1" ht="20.75" customHeight="1" spans="1:43">
      <c r="A14" s="166">
        <v>10</v>
      </c>
      <c r="B14" s="168" t="s">
        <v>747</v>
      </c>
      <c r="C14" s="168" t="s">
        <v>748</v>
      </c>
      <c r="D14" s="169" t="s">
        <v>740</v>
      </c>
      <c r="E14" s="14" t="s">
        <v>741</v>
      </c>
      <c r="F14" s="166">
        <v>1</v>
      </c>
      <c r="G14" s="14" t="s">
        <v>742</v>
      </c>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2" customFormat="1" ht="20.75" customHeight="1" spans="1:43">
      <c r="A15" s="166">
        <v>11</v>
      </c>
      <c r="B15" s="168" t="s">
        <v>747</v>
      </c>
      <c r="C15" s="168" t="s">
        <v>748</v>
      </c>
      <c r="D15" s="169" t="s">
        <v>740</v>
      </c>
      <c r="E15" s="14" t="s">
        <v>741</v>
      </c>
      <c r="F15" s="166">
        <v>1</v>
      </c>
      <c r="G15" s="14" t="s">
        <v>742</v>
      </c>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2" customFormat="1" ht="20.75" customHeight="1" spans="1:43">
      <c r="A16" s="166">
        <v>12</v>
      </c>
      <c r="B16" s="168" t="s">
        <v>747</v>
      </c>
      <c r="C16" s="168" t="s">
        <v>748</v>
      </c>
      <c r="D16" s="169" t="s">
        <v>740</v>
      </c>
      <c r="E16" s="14" t="s">
        <v>741</v>
      </c>
      <c r="F16" s="166">
        <v>1</v>
      </c>
      <c r="G16" s="14" t="s">
        <v>742</v>
      </c>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2" customFormat="1" ht="20.75" customHeight="1" spans="1:43">
      <c r="A17" s="166">
        <v>13</v>
      </c>
      <c r="B17" s="168" t="s">
        <v>749</v>
      </c>
      <c r="C17" s="168" t="s">
        <v>750</v>
      </c>
      <c r="D17" s="169" t="s">
        <v>740</v>
      </c>
      <c r="E17" s="14" t="s">
        <v>741</v>
      </c>
      <c r="F17" s="166">
        <v>1</v>
      </c>
      <c r="G17" s="14" t="s">
        <v>742</v>
      </c>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2" customFormat="1" ht="20.75" customHeight="1" spans="1:43">
      <c r="A18" s="166">
        <v>14</v>
      </c>
      <c r="B18" s="168" t="s">
        <v>751</v>
      </c>
      <c r="C18" s="168" t="s">
        <v>752</v>
      </c>
      <c r="D18" s="169" t="s">
        <v>740</v>
      </c>
      <c r="E18" s="14" t="s">
        <v>741</v>
      </c>
      <c r="F18" s="166">
        <v>1</v>
      </c>
      <c r="G18" s="14" t="s">
        <v>742</v>
      </c>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2" customFormat="1" ht="20.75" customHeight="1" spans="1:43">
      <c r="A19" s="166">
        <v>15</v>
      </c>
      <c r="B19" s="168" t="s">
        <v>753</v>
      </c>
      <c r="C19" s="168" t="s">
        <v>754</v>
      </c>
      <c r="D19" s="169" t="s">
        <v>740</v>
      </c>
      <c r="E19" s="14" t="s">
        <v>741</v>
      </c>
      <c r="F19" s="166">
        <v>1</v>
      </c>
      <c r="G19" s="14" t="s">
        <v>742</v>
      </c>
      <c r="H19"/>
      <c r="I19"/>
      <c r="J19"/>
      <c r="K19"/>
      <c r="L19"/>
      <c r="M19"/>
      <c r="N19"/>
      <c r="O19"/>
      <c r="P19"/>
      <c r="Q19"/>
      <c r="R19"/>
      <c r="S19"/>
      <c r="T19"/>
      <c r="U19"/>
      <c r="V19"/>
      <c r="W19"/>
      <c r="X19"/>
      <c r="Y19"/>
      <c r="Z19"/>
      <c r="AA19"/>
      <c r="AB19"/>
      <c r="AC19"/>
      <c r="AD19"/>
      <c r="AE19"/>
      <c r="AF19"/>
      <c r="AG19"/>
      <c r="AH19"/>
      <c r="AI19"/>
      <c r="AJ19"/>
      <c r="AK19"/>
      <c r="AL19"/>
      <c r="AM19"/>
      <c r="AN19"/>
      <c r="AO19"/>
      <c r="AP19"/>
      <c r="AQ19"/>
    </row>
    <row r="20" s="2" customFormat="1" ht="20.75" customHeight="1" spans="1:43">
      <c r="A20" s="166">
        <v>16</v>
      </c>
      <c r="B20" s="168" t="s">
        <v>755</v>
      </c>
      <c r="C20" s="168" t="s">
        <v>756</v>
      </c>
      <c r="D20" s="169" t="s">
        <v>740</v>
      </c>
      <c r="E20" s="14" t="s">
        <v>741</v>
      </c>
      <c r="F20" s="166">
        <v>1</v>
      </c>
      <c r="G20" s="14" t="s">
        <v>742</v>
      </c>
      <c r="H20"/>
      <c r="I20"/>
      <c r="J20"/>
      <c r="K20"/>
      <c r="L20"/>
      <c r="M20"/>
      <c r="N20"/>
      <c r="O20"/>
      <c r="P20"/>
      <c r="Q20"/>
      <c r="R20"/>
      <c r="S20"/>
      <c r="T20"/>
      <c r="U20"/>
      <c r="V20"/>
      <c r="W20"/>
      <c r="X20"/>
      <c r="Y20"/>
      <c r="Z20"/>
      <c r="AA20"/>
      <c r="AB20"/>
      <c r="AC20"/>
      <c r="AD20"/>
      <c r="AE20"/>
      <c r="AF20"/>
      <c r="AG20"/>
      <c r="AH20"/>
      <c r="AI20"/>
      <c r="AJ20"/>
      <c r="AK20"/>
      <c r="AL20"/>
      <c r="AM20"/>
      <c r="AN20"/>
      <c r="AO20"/>
      <c r="AP20"/>
      <c r="AQ20"/>
    </row>
    <row r="21" s="2" customFormat="1" ht="20.75" customHeight="1" spans="1:43">
      <c r="A21" s="166">
        <v>17</v>
      </c>
      <c r="B21" s="168" t="s">
        <v>757</v>
      </c>
      <c r="C21" s="168" t="s">
        <v>758</v>
      </c>
      <c r="D21" s="169" t="s">
        <v>740</v>
      </c>
      <c r="E21" s="14" t="s">
        <v>741</v>
      </c>
      <c r="F21" s="166">
        <v>1</v>
      </c>
      <c r="G21" s="14" t="s">
        <v>742</v>
      </c>
      <c r="H21"/>
      <c r="I21"/>
      <c r="J21"/>
      <c r="K21"/>
      <c r="L21"/>
      <c r="M21"/>
      <c r="N21"/>
      <c r="O21"/>
      <c r="P21"/>
      <c r="Q21"/>
      <c r="R21"/>
      <c r="S21"/>
      <c r="T21"/>
      <c r="U21"/>
      <c r="V21"/>
      <c r="W21"/>
      <c r="X21"/>
      <c r="Y21"/>
      <c r="Z21"/>
      <c r="AA21"/>
      <c r="AB21"/>
      <c r="AC21"/>
      <c r="AD21"/>
      <c r="AE21"/>
      <c r="AF21"/>
      <c r="AG21"/>
      <c r="AH21"/>
      <c r="AI21"/>
      <c r="AJ21"/>
      <c r="AK21"/>
      <c r="AL21"/>
      <c r="AM21"/>
      <c r="AN21"/>
      <c r="AO21"/>
      <c r="AP21"/>
      <c r="AQ21"/>
    </row>
    <row r="22" s="2" customFormat="1" ht="20.75" customHeight="1" spans="1:43">
      <c r="A22" s="166">
        <v>18</v>
      </c>
      <c r="B22" s="168" t="s">
        <v>759</v>
      </c>
      <c r="C22" s="168" t="s">
        <v>760</v>
      </c>
      <c r="D22" s="169" t="s">
        <v>740</v>
      </c>
      <c r="E22" s="14" t="s">
        <v>741</v>
      </c>
      <c r="F22" s="166">
        <v>1</v>
      </c>
      <c r="G22" s="14" t="s">
        <v>742</v>
      </c>
      <c r="H22"/>
      <c r="I22"/>
      <c r="J22"/>
      <c r="K22"/>
      <c r="L22"/>
      <c r="M22"/>
      <c r="N22"/>
      <c r="O22"/>
      <c r="P22"/>
      <c r="Q22"/>
      <c r="R22"/>
      <c r="S22"/>
      <c r="T22"/>
      <c r="U22"/>
      <c r="V22"/>
      <c r="W22"/>
      <c r="X22"/>
      <c r="Y22"/>
      <c r="Z22"/>
      <c r="AA22"/>
      <c r="AB22"/>
      <c r="AC22"/>
      <c r="AD22"/>
      <c r="AE22"/>
      <c r="AF22"/>
      <c r="AG22"/>
      <c r="AH22"/>
      <c r="AI22"/>
      <c r="AJ22"/>
      <c r="AK22"/>
      <c r="AL22"/>
      <c r="AM22"/>
      <c r="AN22"/>
      <c r="AO22"/>
      <c r="AP22"/>
      <c r="AQ22"/>
    </row>
    <row r="23" s="2" customFormat="1" ht="20.75" customHeight="1" spans="1:43">
      <c r="A23" s="166">
        <v>19</v>
      </c>
      <c r="B23" s="168" t="s">
        <v>759</v>
      </c>
      <c r="C23" s="168" t="s">
        <v>760</v>
      </c>
      <c r="D23" s="169" t="s">
        <v>740</v>
      </c>
      <c r="E23" s="14" t="s">
        <v>741</v>
      </c>
      <c r="F23" s="166">
        <v>1</v>
      </c>
      <c r="G23" s="14" t="s">
        <v>742</v>
      </c>
      <c r="H23"/>
      <c r="I23"/>
      <c r="J23"/>
      <c r="K23"/>
      <c r="L23"/>
      <c r="M23"/>
      <c r="N23"/>
      <c r="O23"/>
      <c r="P23"/>
      <c r="Q23"/>
      <c r="R23"/>
      <c r="S23"/>
      <c r="T23"/>
      <c r="U23"/>
      <c r="V23"/>
      <c r="W23"/>
      <c r="X23"/>
      <c r="Y23"/>
      <c r="Z23"/>
      <c r="AA23"/>
      <c r="AB23"/>
      <c r="AC23"/>
      <c r="AD23"/>
      <c r="AE23"/>
      <c r="AF23"/>
      <c r="AG23"/>
      <c r="AH23"/>
      <c r="AI23"/>
      <c r="AJ23"/>
      <c r="AK23"/>
      <c r="AL23"/>
      <c r="AM23"/>
      <c r="AN23"/>
      <c r="AO23"/>
      <c r="AP23"/>
      <c r="AQ23"/>
    </row>
    <row r="24" s="2" customFormat="1" ht="20.75" customHeight="1" spans="1:43">
      <c r="A24" s="166">
        <v>20</v>
      </c>
      <c r="B24" s="168" t="s">
        <v>759</v>
      </c>
      <c r="C24" s="168" t="s">
        <v>760</v>
      </c>
      <c r="D24" s="169" t="s">
        <v>740</v>
      </c>
      <c r="E24" s="14" t="s">
        <v>741</v>
      </c>
      <c r="F24" s="166">
        <v>1</v>
      </c>
      <c r="G24" s="14" t="s">
        <v>742</v>
      </c>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2" customFormat="1" ht="20.75" customHeight="1" spans="1:43">
      <c r="A25" s="166">
        <v>21</v>
      </c>
      <c r="B25" s="168" t="s">
        <v>761</v>
      </c>
      <c r="C25" s="168" t="s">
        <v>762</v>
      </c>
      <c r="D25" s="169" t="s">
        <v>740</v>
      </c>
      <c r="E25" s="14" t="s">
        <v>741</v>
      </c>
      <c r="F25" s="166">
        <v>1</v>
      </c>
      <c r="G25" s="14" t="s">
        <v>742</v>
      </c>
      <c r="H25"/>
      <c r="I25"/>
      <c r="J25"/>
      <c r="K25"/>
      <c r="L25"/>
      <c r="M25"/>
      <c r="N25"/>
      <c r="O25"/>
      <c r="P25"/>
      <c r="Q25"/>
      <c r="R25"/>
      <c r="S25"/>
      <c r="T25"/>
      <c r="U25"/>
      <c r="V25"/>
      <c r="W25"/>
      <c r="X25"/>
      <c r="Y25"/>
      <c r="Z25"/>
      <c r="AA25"/>
      <c r="AB25"/>
      <c r="AC25"/>
      <c r="AD25"/>
      <c r="AE25"/>
      <c r="AF25"/>
      <c r="AG25"/>
      <c r="AH25"/>
      <c r="AI25"/>
      <c r="AJ25"/>
      <c r="AK25"/>
      <c r="AL25"/>
      <c r="AM25"/>
      <c r="AN25"/>
      <c r="AO25"/>
      <c r="AP25"/>
      <c r="AQ25"/>
    </row>
    <row r="26" s="2" customFormat="1" ht="20.75" customHeight="1" spans="1:43">
      <c r="A26" s="166">
        <v>22</v>
      </c>
      <c r="B26" s="168" t="s">
        <v>763</v>
      </c>
      <c r="C26" s="168" t="s">
        <v>764</v>
      </c>
      <c r="D26" s="170" t="s">
        <v>765</v>
      </c>
      <c r="E26" s="14" t="s">
        <v>766</v>
      </c>
      <c r="F26" s="166">
        <v>1</v>
      </c>
      <c r="G26" s="14" t="s">
        <v>742</v>
      </c>
      <c r="H26"/>
      <c r="I26"/>
      <c r="J26"/>
      <c r="K26"/>
      <c r="L26"/>
      <c r="M26"/>
      <c r="N26"/>
      <c r="O26"/>
      <c r="P26"/>
      <c r="Q26"/>
      <c r="R26"/>
      <c r="S26"/>
      <c r="T26"/>
      <c r="U26"/>
      <c r="V26"/>
      <c r="W26"/>
      <c r="X26"/>
      <c r="Y26"/>
      <c r="Z26"/>
      <c r="AA26"/>
      <c r="AB26"/>
      <c r="AC26"/>
      <c r="AD26"/>
      <c r="AE26"/>
      <c r="AF26"/>
      <c r="AG26"/>
      <c r="AH26"/>
      <c r="AI26"/>
      <c r="AJ26"/>
      <c r="AK26"/>
      <c r="AL26"/>
      <c r="AM26"/>
      <c r="AN26"/>
      <c r="AO26"/>
      <c r="AP26"/>
      <c r="AQ26"/>
    </row>
    <row r="27" s="2" customFormat="1" ht="25" customHeight="1" spans="1:43">
      <c r="A27" s="166">
        <v>23</v>
      </c>
      <c r="B27" s="171" t="s">
        <v>767</v>
      </c>
      <c r="C27" s="168" t="s">
        <v>768</v>
      </c>
      <c r="D27" s="169" t="s">
        <v>740</v>
      </c>
      <c r="E27" s="14" t="s">
        <v>741</v>
      </c>
      <c r="F27" s="166">
        <v>1</v>
      </c>
      <c r="G27" s="14" t="s">
        <v>742</v>
      </c>
      <c r="H27"/>
      <c r="I27"/>
      <c r="J27"/>
      <c r="K27"/>
      <c r="L27"/>
      <c r="M27"/>
      <c r="N27"/>
      <c r="O27"/>
      <c r="P27"/>
      <c r="Q27"/>
      <c r="R27"/>
      <c r="S27"/>
      <c r="T27"/>
      <c r="U27"/>
      <c r="V27"/>
      <c r="W27"/>
      <c r="X27"/>
      <c r="Y27"/>
      <c r="Z27"/>
      <c r="AA27"/>
      <c r="AB27"/>
      <c r="AC27"/>
      <c r="AD27"/>
      <c r="AE27"/>
      <c r="AF27"/>
      <c r="AG27"/>
      <c r="AH27"/>
      <c r="AI27"/>
      <c r="AJ27"/>
      <c r="AK27"/>
      <c r="AL27"/>
      <c r="AM27"/>
      <c r="AN27"/>
      <c r="AO27"/>
      <c r="AP27"/>
      <c r="AQ27"/>
    </row>
    <row r="28" s="2" customFormat="1" ht="20.75" customHeight="1" spans="1:43">
      <c r="A28" s="166">
        <v>24</v>
      </c>
      <c r="B28" s="168" t="s">
        <v>769</v>
      </c>
      <c r="C28" s="168" t="s">
        <v>770</v>
      </c>
      <c r="D28" s="169" t="s">
        <v>746</v>
      </c>
      <c r="E28" s="14" t="s">
        <v>741</v>
      </c>
      <c r="F28" s="166">
        <v>1</v>
      </c>
      <c r="G28" s="14" t="s">
        <v>742</v>
      </c>
      <c r="H28"/>
      <c r="I28"/>
      <c r="J28"/>
      <c r="K28"/>
      <c r="L28"/>
      <c r="M28"/>
      <c r="N28"/>
      <c r="O28"/>
      <c r="P28"/>
      <c r="Q28"/>
      <c r="R28"/>
      <c r="S28"/>
      <c r="T28"/>
      <c r="U28"/>
      <c r="V28"/>
      <c r="W28"/>
      <c r="X28"/>
      <c r="Y28"/>
      <c r="Z28"/>
      <c r="AA28"/>
      <c r="AB28"/>
      <c r="AC28"/>
      <c r="AD28"/>
      <c r="AE28"/>
      <c r="AF28"/>
      <c r="AG28"/>
      <c r="AH28"/>
      <c r="AI28"/>
      <c r="AJ28"/>
      <c r="AK28"/>
      <c r="AL28"/>
      <c r="AM28"/>
      <c r="AN28"/>
      <c r="AO28"/>
      <c r="AP28"/>
      <c r="AQ28"/>
    </row>
    <row r="29" s="2" customFormat="1" ht="20.75" customHeight="1" spans="1:43">
      <c r="A29" s="166">
        <v>25</v>
      </c>
      <c r="B29" s="168" t="s">
        <v>769</v>
      </c>
      <c r="C29" s="168" t="s">
        <v>770</v>
      </c>
      <c r="D29" s="169" t="s">
        <v>746</v>
      </c>
      <c r="E29" s="14" t="s">
        <v>741</v>
      </c>
      <c r="F29" s="166">
        <v>1</v>
      </c>
      <c r="G29" s="14" t="s">
        <v>742</v>
      </c>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2" customFormat="1" ht="20.75" customHeight="1" spans="1:43">
      <c r="A30" s="166">
        <v>26</v>
      </c>
      <c r="B30" s="167" t="s">
        <v>771</v>
      </c>
      <c r="C30" s="168" t="s">
        <v>770</v>
      </c>
      <c r="D30" s="169" t="s">
        <v>746</v>
      </c>
      <c r="E30" s="14" t="s">
        <v>741</v>
      </c>
      <c r="F30" s="166">
        <v>1</v>
      </c>
      <c r="G30" s="14" t="s">
        <v>742</v>
      </c>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2" customFormat="1" ht="20.75" customHeight="1" spans="1:43">
      <c r="A31" s="166">
        <v>27</v>
      </c>
      <c r="B31" s="168" t="s">
        <v>772</v>
      </c>
      <c r="C31" s="168" t="s">
        <v>773</v>
      </c>
      <c r="D31" s="169" t="s">
        <v>746</v>
      </c>
      <c r="E31" s="14" t="s">
        <v>741</v>
      </c>
      <c r="F31" s="166">
        <v>1</v>
      </c>
      <c r="G31" s="14" t="s">
        <v>742</v>
      </c>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2" customFormat="1" ht="20.75" customHeight="1" spans="1:43">
      <c r="A32" s="166">
        <v>28</v>
      </c>
      <c r="B32" s="168" t="s">
        <v>774</v>
      </c>
      <c r="C32" s="168" t="s">
        <v>775</v>
      </c>
      <c r="D32" s="169" t="s">
        <v>746</v>
      </c>
      <c r="E32" s="14" t="s">
        <v>741</v>
      </c>
      <c r="F32" s="166">
        <v>1</v>
      </c>
      <c r="G32" s="14" t="s">
        <v>742</v>
      </c>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2" customFormat="1" ht="20.75" customHeight="1" spans="1:43">
      <c r="A33" s="166">
        <v>29</v>
      </c>
      <c r="B33" s="168" t="s">
        <v>774</v>
      </c>
      <c r="C33" s="168" t="s">
        <v>775</v>
      </c>
      <c r="D33" s="169" t="s">
        <v>746</v>
      </c>
      <c r="E33" s="14" t="s">
        <v>741</v>
      </c>
      <c r="F33" s="166">
        <v>1</v>
      </c>
      <c r="G33" s="14" t="s">
        <v>742</v>
      </c>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2" customFormat="1" ht="20.75" customHeight="1" spans="1:43">
      <c r="A34" s="166">
        <v>30</v>
      </c>
      <c r="B34" s="168" t="s">
        <v>774</v>
      </c>
      <c r="C34" s="168" t="s">
        <v>775</v>
      </c>
      <c r="D34" s="170" t="s">
        <v>746</v>
      </c>
      <c r="E34" s="14" t="s">
        <v>741</v>
      </c>
      <c r="F34" s="166">
        <v>1</v>
      </c>
      <c r="G34" s="14" t="s">
        <v>742</v>
      </c>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2" customFormat="1" ht="20.75" customHeight="1" spans="1:43">
      <c r="A35" s="166">
        <v>31</v>
      </c>
      <c r="B35" s="168" t="s">
        <v>776</v>
      </c>
      <c r="C35" s="168">
        <v>273</v>
      </c>
      <c r="D35" s="169" t="s">
        <v>746</v>
      </c>
      <c r="E35" s="14" t="s">
        <v>741</v>
      </c>
      <c r="F35" s="166">
        <v>1</v>
      </c>
      <c r="G35" s="14" t="s">
        <v>742</v>
      </c>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2" customFormat="1" ht="20.75" customHeight="1" spans="1:43">
      <c r="A36" s="166">
        <v>32</v>
      </c>
      <c r="B36" s="168" t="s">
        <v>776</v>
      </c>
      <c r="C36" s="168">
        <v>273</v>
      </c>
      <c r="D36" s="169" t="s">
        <v>746</v>
      </c>
      <c r="E36" s="14" t="s">
        <v>741</v>
      </c>
      <c r="F36" s="166">
        <v>1</v>
      </c>
      <c r="G36" s="14" t="s">
        <v>742</v>
      </c>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2" customFormat="1" ht="20.75" customHeight="1" spans="1:43">
      <c r="A37" s="166">
        <v>33</v>
      </c>
      <c r="B37" s="168" t="s">
        <v>776</v>
      </c>
      <c r="C37" s="168">
        <v>273</v>
      </c>
      <c r="D37" s="169" t="s">
        <v>746</v>
      </c>
      <c r="E37" s="14" t="s">
        <v>741</v>
      </c>
      <c r="F37" s="166">
        <v>1</v>
      </c>
      <c r="G37" s="14" t="s">
        <v>742</v>
      </c>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2" customFormat="1" ht="20.75" customHeight="1" spans="1:43">
      <c r="A38" s="166">
        <v>34</v>
      </c>
      <c r="B38" s="168" t="s">
        <v>777</v>
      </c>
      <c r="C38" s="168" t="s">
        <v>778</v>
      </c>
      <c r="D38" s="169" t="s">
        <v>746</v>
      </c>
      <c r="E38" s="14" t="s">
        <v>741</v>
      </c>
      <c r="F38" s="166">
        <v>1</v>
      </c>
      <c r="G38" s="14" t="s">
        <v>742</v>
      </c>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2" customFormat="1" ht="20.75" customHeight="1" spans="1:43">
      <c r="A39" s="166">
        <v>35</v>
      </c>
      <c r="B39" s="168" t="s">
        <v>777</v>
      </c>
      <c r="C39" s="168" t="s">
        <v>778</v>
      </c>
      <c r="D39" s="169" t="s">
        <v>746</v>
      </c>
      <c r="E39" s="14" t="s">
        <v>741</v>
      </c>
      <c r="F39" s="166">
        <v>1</v>
      </c>
      <c r="G39" s="14" t="s">
        <v>742</v>
      </c>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2" customFormat="1" ht="20.75" customHeight="1" spans="1:43">
      <c r="A40" s="166">
        <v>36</v>
      </c>
      <c r="B40" s="168" t="s">
        <v>779</v>
      </c>
      <c r="C40" s="168" t="s">
        <v>780</v>
      </c>
      <c r="D40" s="169" t="s">
        <v>746</v>
      </c>
      <c r="E40" s="14" t="s">
        <v>741</v>
      </c>
      <c r="F40" s="166">
        <v>1</v>
      </c>
      <c r="G40" s="14" t="s">
        <v>742</v>
      </c>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2" customFormat="1" ht="20.75" customHeight="1" spans="1:43">
      <c r="A41" s="166">
        <v>37</v>
      </c>
      <c r="B41" s="168" t="s">
        <v>781</v>
      </c>
      <c r="C41" s="168" t="s">
        <v>782</v>
      </c>
      <c r="D41" s="169" t="s">
        <v>746</v>
      </c>
      <c r="E41" s="14" t="s">
        <v>741</v>
      </c>
      <c r="F41" s="166">
        <v>1</v>
      </c>
      <c r="G41" s="14" t="s">
        <v>742</v>
      </c>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2" customFormat="1" ht="20.75" customHeight="1" spans="1:43">
      <c r="A42" s="166">
        <v>38</v>
      </c>
      <c r="B42" s="168" t="s">
        <v>781</v>
      </c>
      <c r="C42" s="168" t="s">
        <v>782</v>
      </c>
      <c r="D42" s="169" t="s">
        <v>746</v>
      </c>
      <c r="E42" s="14" t="s">
        <v>741</v>
      </c>
      <c r="F42" s="166">
        <v>1</v>
      </c>
      <c r="G42" s="14" t="s">
        <v>742</v>
      </c>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2" customFormat="1" ht="20.75" customHeight="1" spans="1:43">
      <c r="A43" s="166">
        <v>39</v>
      </c>
      <c r="B43" s="168" t="s">
        <v>781</v>
      </c>
      <c r="C43" s="168" t="s">
        <v>782</v>
      </c>
      <c r="D43" s="169" t="s">
        <v>746</v>
      </c>
      <c r="E43" s="14" t="s">
        <v>741</v>
      </c>
      <c r="F43" s="166">
        <v>1</v>
      </c>
      <c r="G43" s="14" t="s">
        <v>742</v>
      </c>
      <c r="H43"/>
      <c r="I43"/>
      <c r="J43"/>
      <c r="K43"/>
      <c r="L43"/>
      <c r="M43"/>
      <c r="N43"/>
      <c r="O43"/>
      <c r="P43"/>
      <c r="Q43"/>
      <c r="R43"/>
      <c r="S43"/>
      <c r="T43"/>
      <c r="U43"/>
      <c r="V43"/>
      <c r="W43"/>
      <c r="X43"/>
      <c r="Y43"/>
      <c r="Z43"/>
      <c r="AA43"/>
      <c r="AB43"/>
      <c r="AC43"/>
      <c r="AD43"/>
      <c r="AE43"/>
      <c r="AF43"/>
      <c r="AG43"/>
      <c r="AH43"/>
      <c r="AI43"/>
      <c r="AJ43"/>
      <c r="AK43"/>
      <c r="AL43"/>
      <c r="AM43"/>
      <c r="AN43"/>
      <c r="AO43"/>
      <c r="AP43"/>
      <c r="AQ43"/>
    </row>
    <row r="44" s="2" customFormat="1" ht="20.75" customHeight="1" spans="1:43">
      <c r="A44" s="166">
        <v>40</v>
      </c>
      <c r="B44" s="167" t="s">
        <v>783</v>
      </c>
      <c r="C44" s="168" t="s">
        <v>784</v>
      </c>
      <c r="D44" s="169" t="s">
        <v>740</v>
      </c>
      <c r="E44" s="14" t="s">
        <v>741</v>
      </c>
      <c r="F44" s="166">
        <v>1</v>
      </c>
      <c r="G44" s="14" t="s">
        <v>742</v>
      </c>
      <c r="H44"/>
      <c r="I44"/>
      <c r="J44"/>
      <c r="K44"/>
      <c r="L44"/>
      <c r="M44"/>
      <c r="N44"/>
      <c r="O44"/>
      <c r="P44"/>
      <c r="Q44"/>
      <c r="R44"/>
      <c r="S44"/>
      <c r="T44"/>
      <c r="U44"/>
      <c r="V44"/>
      <c r="W44"/>
      <c r="X44"/>
      <c r="Y44"/>
      <c r="Z44"/>
      <c r="AA44"/>
      <c r="AB44"/>
      <c r="AC44"/>
      <c r="AD44"/>
      <c r="AE44"/>
      <c r="AF44"/>
      <c r="AG44"/>
      <c r="AH44"/>
      <c r="AI44"/>
      <c r="AJ44"/>
      <c r="AK44"/>
      <c r="AL44"/>
      <c r="AM44"/>
      <c r="AN44"/>
      <c r="AO44"/>
      <c r="AP44"/>
      <c r="AQ44"/>
    </row>
    <row r="45" s="2" customFormat="1" ht="20.75" customHeight="1" spans="1:43">
      <c r="A45" s="166">
        <v>41</v>
      </c>
      <c r="B45" s="167" t="s">
        <v>785</v>
      </c>
      <c r="C45" s="168" t="s">
        <v>784</v>
      </c>
      <c r="D45" s="169" t="s">
        <v>740</v>
      </c>
      <c r="E45" s="14" t="s">
        <v>741</v>
      </c>
      <c r="F45" s="166">
        <v>1</v>
      </c>
      <c r="G45" s="14" t="s">
        <v>742</v>
      </c>
      <c r="H45"/>
      <c r="I45"/>
      <c r="J45"/>
      <c r="K45"/>
      <c r="L45"/>
      <c r="M45"/>
      <c r="N45"/>
      <c r="O45"/>
      <c r="P45"/>
      <c r="Q45"/>
      <c r="R45"/>
      <c r="S45"/>
      <c r="T45"/>
      <c r="U45"/>
      <c r="V45"/>
      <c r="W45"/>
      <c r="X45"/>
      <c r="Y45"/>
      <c r="Z45"/>
      <c r="AA45"/>
      <c r="AB45"/>
      <c r="AC45"/>
      <c r="AD45"/>
      <c r="AE45"/>
      <c r="AF45"/>
      <c r="AG45"/>
      <c r="AH45"/>
      <c r="AI45"/>
      <c r="AJ45"/>
      <c r="AK45"/>
      <c r="AL45"/>
      <c r="AM45"/>
      <c r="AN45"/>
      <c r="AO45"/>
      <c r="AP45"/>
      <c r="AQ45"/>
    </row>
    <row r="46" s="2" customFormat="1" ht="20.75" customHeight="1" spans="1:43">
      <c r="A46" s="172" t="s">
        <v>786</v>
      </c>
      <c r="B46" s="173"/>
      <c r="C46" s="174" t="s">
        <v>787</v>
      </c>
      <c r="D46" s="174"/>
      <c r="E46" s="174"/>
      <c r="F46" s="174"/>
      <c r="G46" s="174"/>
      <c r="H46"/>
      <c r="I46"/>
      <c r="J46"/>
      <c r="K46"/>
      <c r="L46"/>
      <c r="M46"/>
      <c r="N46"/>
      <c r="O46"/>
      <c r="P46"/>
      <c r="Q46"/>
      <c r="R46"/>
      <c r="S46"/>
      <c r="T46"/>
      <c r="U46"/>
      <c r="V46"/>
      <c r="W46"/>
      <c r="X46"/>
      <c r="Y46"/>
      <c r="Z46"/>
      <c r="AA46"/>
      <c r="AB46"/>
      <c r="AC46"/>
      <c r="AD46"/>
      <c r="AE46"/>
      <c r="AF46"/>
      <c r="AG46"/>
      <c r="AH46"/>
      <c r="AI46"/>
      <c r="AJ46"/>
      <c r="AK46"/>
      <c r="AL46"/>
      <c r="AM46"/>
      <c r="AN46"/>
      <c r="AO46"/>
      <c r="AP46"/>
      <c r="AQ46"/>
    </row>
  </sheetData>
  <mergeCells count="10">
    <mergeCell ref="A1:G1"/>
    <mergeCell ref="A46:B46"/>
    <mergeCell ref="C46:G46"/>
    <mergeCell ref="A3:A4"/>
    <mergeCell ref="B3:B4"/>
    <mergeCell ref="C3:C4"/>
    <mergeCell ref="D3:D4"/>
    <mergeCell ref="E3:E4"/>
    <mergeCell ref="F3:F4"/>
    <mergeCell ref="G3:G4"/>
  </mergeCells>
  <printOptions horizontalCentered="1"/>
  <pageMargins left="0.354166666666667" right="0.354166666666667" top="0.786805555555556" bottom="0.786805555555556" header="1.02361111111111" footer="0.511805555555556"/>
  <pageSetup paperSize="9" orientation="portrait"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9"/>
  <sheetViews>
    <sheetView workbookViewId="0">
      <selection activeCell="A1" sqref="A1"/>
    </sheetView>
  </sheetViews>
  <sheetFormatPr defaultColWidth="9" defaultRowHeight="15.75" customHeight="1"/>
  <cols>
    <col min="1" max="1" width="4.75" style="66" customWidth="1"/>
    <col min="2" max="2" width="11.125" style="66" hidden="1" customWidth="1" outlineLevel="1"/>
    <col min="3" max="3" width="14.4166666666667" style="66" customWidth="1"/>
    <col min="4" max="4" width="11.125" style="66" customWidth="1"/>
    <col min="5" max="5" width="5" style="66" customWidth="1"/>
    <col min="6" max="6" width="6.91666666666667" style="66" customWidth="1"/>
    <col min="7" max="7" width="5.25" style="66" customWidth="1"/>
    <col min="8" max="8" width="6.25" style="66" customWidth="1"/>
    <col min="9" max="9" width="5.125" style="66" hidden="1" customWidth="1" outlineLevel="1"/>
    <col min="10" max="10" width="12.875" style="66" hidden="1" customWidth="1" outlineLevel="1"/>
    <col min="11" max="11" width="9" style="66" hidden="1" outlineLevel="1"/>
    <col min="12" max="12" width="7.875" style="66" hidden="1" customWidth="1" outlineLevel="1"/>
    <col min="13" max="13" width="10.75" style="66" hidden="1" customWidth="1" outlineLevel="1"/>
    <col min="14" max="15" width="11" style="66" hidden="1" customWidth="1" outlineLevel="1"/>
    <col min="16" max="17" width="9" style="66"/>
    <col min="18" max="18" width="11.375" style="66"/>
    <col min="19" max="19" width="11.75" style="66" customWidth="1"/>
    <col min="20" max="20" width="9.125" style="66" customWidth="1"/>
    <col min="21" max="21" width="9" style="66"/>
    <col min="22" max="22" width="8.5" style="66" customWidth="1"/>
    <col min="23" max="23" width="10.625" style="66" customWidth="1"/>
    <col min="24" max="24" width="9" style="66"/>
    <col min="25" max="25" width="7" style="66" customWidth="1"/>
    <col min="26" max="26" width="6.25" style="66" customWidth="1"/>
    <col min="27" max="27" width="7.75" style="66" customWidth="1"/>
    <col min="28" max="28" width="9" style="66" outlineLevel="1"/>
    <col min="29" max="32" width="9" style="66"/>
    <col min="33" max="16384" width="8.75" style="66"/>
  </cols>
  <sheetData>
    <row r="1" spans="1:27">
      <c r="A1" s="5" t="s">
        <v>146</v>
      </c>
      <c r="B1" s="93" t="s">
        <v>588</v>
      </c>
      <c r="C1" s="93"/>
      <c r="D1" s="93"/>
      <c r="E1" s="93"/>
      <c r="F1" s="93"/>
      <c r="G1" s="93"/>
      <c r="H1" s="93"/>
      <c r="I1" s="68"/>
      <c r="J1" s="68"/>
      <c r="K1" s="68"/>
      <c r="L1" s="68"/>
      <c r="M1" s="68"/>
      <c r="N1" s="68"/>
      <c r="O1" s="68"/>
      <c r="P1" s="68"/>
      <c r="Q1" s="68"/>
      <c r="R1" s="68"/>
      <c r="S1" s="68"/>
      <c r="T1" s="68"/>
      <c r="U1" s="68"/>
      <c r="V1" s="68"/>
      <c r="W1" s="68"/>
      <c r="X1" s="68"/>
      <c r="Y1" s="68"/>
      <c r="Z1" s="68"/>
      <c r="AA1" s="68"/>
    </row>
    <row r="2" s="63" customFormat="1" ht="30" customHeight="1" spans="1:27">
      <c r="A2" s="69" t="s">
        <v>788</v>
      </c>
      <c r="B2" s="69"/>
      <c r="C2" s="69"/>
      <c r="D2" s="69"/>
      <c r="E2" s="69"/>
      <c r="F2" s="69"/>
      <c r="G2" s="69"/>
      <c r="H2" s="69"/>
      <c r="I2" s="69"/>
      <c r="J2" s="69"/>
      <c r="K2" s="69"/>
      <c r="L2" s="69"/>
      <c r="M2" s="69"/>
      <c r="N2" s="69"/>
      <c r="O2" s="69"/>
      <c r="P2" s="69"/>
      <c r="Q2" s="69"/>
      <c r="R2" s="69"/>
      <c r="S2" s="69"/>
      <c r="T2" s="69"/>
      <c r="U2" s="69"/>
      <c r="V2" s="69"/>
      <c r="W2" s="69"/>
      <c r="X2" s="69"/>
      <c r="Y2" s="69"/>
      <c r="Z2" s="69"/>
      <c r="AA2" s="69"/>
    </row>
    <row r="3" s="64" customFormat="1" ht="14.1" customHeight="1" spans="1:27">
      <c r="A3" s="10" t="str">
        <f>CONCATENATE(封面!D9,封面!F9,封面!G9,封面!H9,封面!I9,封面!J9,封面!K9)</f>
        <v>评估基准日：2022年1月31日</v>
      </c>
      <c r="B3" s="10"/>
      <c r="C3" s="10"/>
      <c r="D3" s="10"/>
      <c r="E3" s="10"/>
      <c r="F3" s="10"/>
      <c r="G3" s="10"/>
      <c r="H3" s="10"/>
      <c r="I3" s="10"/>
      <c r="J3" s="10"/>
      <c r="K3" s="22"/>
      <c r="L3" s="22"/>
      <c r="M3" s="22"/>
      <c r="N3" s="22"/>
      <c r="O3" s="22"/>
      <c r="P3" s="22"/>
      <c r="Q3" s="22"/>
      <c r="R3" s="22"/>
      <c r="S3" s="152"/>
      <c r="T3" s="22"/>
      <c r="U3" s="22"/>
      <c r="V3" s="22"/>
      <c r="W3" s="22"/>
      <c r="X3" s="22"/>
      <c r="Y3" s="22"/>
      <c r="Z3" s="22"/>
      <c r="AA3" s="22"/>
    </row>
    <row r="4" s="64" customFormat="1" customHeight="1" spans="1:27">
      <c r="A4" s="11" t="str">
        <f>封面!D7&amp;封面!F7</f>
        <v>被评估单位：中核龙原科技有限公司</v>
      </c>
      <c r="AA4" s="91" t="s">
        <v>179</v>
      </c>
    </row>
    <row r="5" s="65" customFormat="1" ht="18" customHeight="1" spans="1:28">
      <c r="A5" s="94" t="s">
        <v>243</v>
      </c>
      <c r="B5" s="88" t="s">
        <v>590</v>
      </c>
      <c r="C5" s="94" t="s">
        <v>789</v>
      </c>
      <c r="D5" s="94" t="s">
        <v>790</v>
      </c>
      <c r="E5" s="94" t="s">
        <v>791</v>
      </c>
      <c r="F5" s="105" t="s">
        <v>712</v>
      </c>
      <c r="G5" s="104" t="s">
        <v>792</v>
      </c>
      <c r="H5" s="104" t="s">
        <v>793</v>
      </c>
      <c r="I5" s="88" t="s">
        <v>794</v>
      </c>
      <c r="J5" s="88" t="s">
        <v>795</v>
      </c>
      <c r="K5" s="72" t="s">
        <v>622</v>
      </c>
      <c r="L5" s="72"/>
      <c r="M5" s="72"/>
      <c r="N5" s="72"/>
      <c r="O5" s="75"/>
      <c r="P5" s="149" t="s">
        <v>623</v>
      </c>
      <c r="Q5" s="149"/>
      <c r="R5" s="149"/>
      <c r="S5" s="149"/>
      <c r="T5" s="153"/>
      <c r="U5" s="72" t="s">
        <v>624</v>
      </c>
      <c r="V5" s="72"/>
      <c r="W5" s="72"/>
      <c r="X5" s="72"/>
      <c r="Y5" s="88" t="s">
        <v>796</v>
      </c>
      <c r="Z5" s="74" t="s">
        <v>625</v>
      </c>
      <c r="AA5" s="74" t="s">
        <v>246</v>
      </c>
      <c r="AB5" s="112" t="s">
        <v>627</v>
      </c>
    </row>
    <row r="6" s="65" customFormat="1" ht="18" customHeight="1" spans="1:28">
      <c r="A6" s="94"/>
      <c r="B6" s="88"/>
      <c r="C6" s="94"/>
      <c r="D6" s="94"/>
      <c r="E6" s="94"/>
      <c r="F6" s="108"/>
      <c r="G6" s="104"/>
      <c r="H6" s="104"/>
      <c r="I6" s="88"/>
      <c r="J6" s="88"/>
      <c r="K6" s="72" t="s">
        <v>797</v>
      </c>
      <c r="L6" s="72" t="s">
        <v>798</v>
      </c>
      <c r="M6" s="72" t="s">
        <v>799</v>
      </c>
      <c r="N6" s="150" t="s">
        <v>216</v>
      </c>
      <c r="O6" s="151" t="s">
        <v>656</v>
      </c>
      <c r="P6" s="89" t="s">
        <v>797</v>
      </c>
      <c r="Q6" s="72" t="s">
        <v>798</v>
      </c>
      <c r="R6" s="72" t="s">
        <v>799</v>
      </c>
      <c r="S6" s="72" t="s">
        <v>216</v>
      </c>
      <c r="T6" s="72" t="s">
        <v>656</v>
      </c>
      <c r="U6" s="72" t="s">
        <v>797</v>
      </c>
      <c r="V6" s="72" t="s">
        <v>798</v>
      </c>
      <c r="W6" s="72" t="s">
        <v>799</v>
      </c>
      <c r="X6" s="72" t="s">
        <v>216</v>
      </c>
      <c r="Y6" s="88" t="e">
        <f>IF(#REF!=0,"",(W6-#REF!)/#REF!*100)</f>
        <v>#REF!</v>
      </c>
      <c r="Z6" s="72"/>
      <c r="AA6" s="72"/>
      <c r="AB6" s="112"/>
    </row>
    <row r="7" s="64" customFormat="1" customHeight="1" spans="1:28">
      <c r="A7" s="77"/>
      <c r="B7" s="78"/>
      <c r="C7" s="78"/>
      <c r="D7" s="78"/>
      <c r="E7" s="78"/>
      <c r="F7" s="78"/>
      <c r="G7" s="78"/>
      <c r="H7" s="78"/>
      <c r="I7" s="109"/>
      <c r="J7" s="109"/>
      <c r="K7" s="80"/>
      <c r="L7" s="80"/>
      <c r="M7" s="80"/>
      <c r="N7" s="110">
        <f t="shared" ref="N7:N23" si="0">SUM(K7:M7)</f>
        <v>0</v>
      </c>
      <c r="O7" s="81"/>
      <c r="P7" s="113"/>
      <c r="Q7" s="80"/>
      <c r="R7" s="80"/>
      <c r="S7" s="110">
        <f t="shared" ref="S7:S23" si="1">SUM(P7:R7)</f>
        <v>0</v>
      </c>
      <c r="T7" s="80"/>
      <c r="U7" s="80"/>
      <c r="V7" s="80"/>
      <c r="W7" s="80"/>
      <c r="X7" s="110">
        <f t="shared" ref="X7:X23" si="2">SUM(U7:W7)</f>
        <v>0</v>
      </c>
      <c r="Y7" s="80">
        <f t="shared" ref="Y7:Y24" si="3">X7-S7</f>
        <v>0</v>
      </c>
      <c r="Z7" s="80" t="str">
        <f t="shared" ref="Z7:Z24" si="4">IF(S7=0,"",Y7/S7*100)</f>
        <v/>
      </c>
      <c r="AA7" s="83"/>
      <c r="AB7" s="83"/>
    </row>
    <row r="8" s="64" customFormat="1" customHeight="1" spans="1:28">
      <c r="A8" s="77"/>
      <c r="B8" s="78"/>
      <c r="C8" s="78"/>
      <c r="D8" s="78"/>
      <c r="E8" s="78"/>
      <c r="F8" s="78"/>
      <c r="G8" s="78"/>
      <c r="H8" s="78"/>
      <c r="I8" s="109"/>
      <c r="J8" s="109"/>
      <c r="K8" s="80"/>
      <c r="L8" s="80"/>
      <c r="M8" s="80"/>
      <c r="N8" s="110">
        <f t="shared" si="0"/>
        <v>0</v>
      </c>
      <c r="O8" s="81"/>
      <c r="P8" s="113"/>
      <c r="Q8" s="80"/>
      <c r="R8" s="80"/>
      <c r="S8" s="110">
        <f t="shared" si="1"/>
        <v>0</v>
      </c>
      <c r="T8" s="80"/>
      <c r="U8" s="80"/>
      <c r="V8" s="80"/>
      <c r="W8" s="80"/>
      <c r="X8" s="110">
        <f t="shared" si="2"/>
        <v>0</v>
      </c>
      <c r="Y8" s="80">
        <f t="shared" si="3"/>
        <v>0</v>
      </c>
      <c r="Z8" s="80" t="str">
        <f t="shared" si="4"/>
        <v/>
      </c>
      <c r="AA8" s="83"/>
      <c r="AB8" s="83"/>
    </row>
    <row r="9" s="64" customFormat="1" customHeight="1" spans="1:28">
      <c r="A9" s="77"/>
      <c r="B9" s="78"/>
      <c r="C9" s="78"/>
      <c r="D9" s="78"/>
      <c r="E9" s="78"/>
      <c r="F9" s="78"/>
      <c r="G9" s="78"/>
      <c r="H9" s="78"/>
      <c r="I9" s="109"/>
      <c r="J9" s="109"/>
      <c r="K9" s="80"/>
      <c r="L9" s="80"/>
      <c r="M9" s="80"/>
      <c r="N9" s="110">
        <f t="shared" si="0"/>
        <v>0</v>
      </c>
      <c r="O9" s="81"/>
      <c r="P9" s="113"/>
      <c r="Q9" s="80"/>
      <c r="R9" s="80"/>
      <c r="S9" s="110">
        <f t="shared" si="1"/>
        <v>0</v>
      </c>
      <c r="T9" s="80"/>
      <c r="U9" s="80"/>
      <c r="V9" s="80"/>
      <c r="W9" s="80"/>
      <c r="X9" s="110">
        <f t="shared" si="2"/>
        <v>0</v>
      </c>
      <c r="Y9" s="80">
        <f t="shared" si="3"/>
        <v>0</v>
      </c>
      <c r="Z9" s="80" t="str">
        <f t="shared" si="4"/>
        <v/>
      </c>
      <c r="AA9" s="83"/>
      <c r="AB9" s="83"/>
    </row>
    <row r="10" s="64" customFormat="1" customHeight="1" spans="1:28">
      <c r="A10" s="77"/>
      <c r="B10" s="78"/>
      <c r="C10" s="78"/>
      <c r="D10" s="78"/>
      <c r="E10" s="78"/>
      <c r="F10" s="78"/>
      <c r="G10" s="78"/>
      <c r="H10" s="78"/>
      <c r="I10" s="109"/>
      <c r="J10" s="109"/>
      <c r="K10" s="80"/>
      <c r="L10" s="80"/>
      <c r="M10" s="80"/>
      <c r="N10" s="110">
        <f t="shared" si="0"/>
        <v>0</v>
      </c>
      <c r="O10" s="81"/>
      <c r="P10" s="113"/>
      <c r="Q10" s="80"/>
      <c r="R10" s="80"/>
      <c r="S10" s="110">
        <f t="shared" si="1"/>
        <v>0</v>
      </c>
      <c r="T10" s="80"/>
      <c r="U10" s="80"/>
      <c r="V10" s="80"/>
      <c r="W10" s="80"/>
      <c r="X10" s="110">
        <f t="shared" si="2"/>
        <v>0</v>
      </c>
      <c r="Y10" s="80">
        <f t="shared" si="3"/>
        <v>0</v>
      </c>
      <c r="Z10" s="80" t="str">
        <f t="shared" si="4"/>
        <v/>
      </c>
      <c r="AA10" s="83"/>
      <c r="AB10" s="83"/>
    </row>
    <row r="11" s="64" customFormat="1" customHeight="1" spans="1:28">
      <c r="A11" s="77"/>
      <c r="B11" s="78"/>
      <c r="C11" s="78"/>
      <c r="D11" s="78"/>
      <c r="E11" s="78"/>
      <c r="F11" s="78"/>
      <c r="G11" s="78"/>
      <c r="H11" s="78"/>
      <c r="I11" s="109"/>
      <c r="J11" s="109"/>
      <c r="K11" s="80"/>
      <c r="L11" s="80"/>
      <c r="M11" s="80"/>
      <c r="N11" s="110">
        <f t="shared" si="0"/>
        <v>0</v>
      </c>
      <c r="O11" s="81"/>
      <c r="P11" s="113"/>
      <c r="Q11" s="80"/>
      <c r="R11" s="80"/>
      <c r="S11" s="110">
        <f t="shared" si="1"/>
        <v>0</v>
      </c>
      <c r="T11" s="80"/>
      <c r="U11" s="80"/>
      <c r="V11" s="80"/>
      <c r="W11" s="80"/>
      <c r="X11" s="110">
        <f t="shared" si="2"/>
        <v>0</v>
      </c>
      <c r="Y11" s="80">
        <f t="shared" si="3"/>
        <v>0</v>
      </c>
      <c r="Z11" s="80" t="str">
        <f t="shared" si="4"/>
        <v/>
      </c>
      <c r="AA11" s="83"/>
      <c r="AB11" s="83"/>
    </row>
    <row r="12" s="64" customFormat="1" customHeight="1" spans="1:28">
      <c r="A12" s="77"/>
      <c r="B12" s="78"/>
      <c r="C12" s="78"/>
      <c r="D12" s="78"/>
      <c r="E12" s="78"/>
      <c r="F12" s="78"/>
      <c r="G12" s="78"/>
      <c r="H12" s="78"/>
      <c r="I12" s="109"/>
      <c r="J12" s="109"/>
      <c r="K12" s="80"/>
      <c r="L12" s="80"/>
      <c r="M12" s="80"/>
      <c r="N12" s="110">
        <f t="shared" si="0"/>
        <v>0</v>
      </c>
      <c r="O12" s="81"/>
      <c r="P12" s="113"/>
      <c r="Q12" s="80"/>
      <c r="R12" s="80"/>
      <c r="S12" s="110">
        <f t="shared" si="1"/>
        <v>0</v>
      </c>
      <c r="T12" s="80"/>
      <c r="U12" s="80"/>
      <c r="V12" s="80"/>
      <c r="W12" s="80"/>
      <c r="X12" s="110">
        <f t="shared" si="2"/>
        <v>0</v>
      </c>
      <c r="Y12" s="80">
        <f t="shared" si="3"/>
        <v>0</v>
      </c>
      <c r="Z12" s="80" t="str">
        <f t="shared" si="4"/>
        <v/>
      </c>
      <c r="AA12" s="83"/>
      <c r="AB12" s="83"/>
    </row>
    <row r="13" s="64" customFormat="1" customHeight="1" spans="1:28">
      <c r="A13" s="77"/>
      <c r="B13" s="78"/>
      <c r="C13" s="78"/>
      <c r="D13" s="78"/>
      <c r="E13" s="78"/>
      <c r="F13" s="78"/>
      <c r="G13" s="78"/>
      <c r="H13" s="78"/>
      <c r="I13" s="109"/>
      <c r="J13" s="109"/>
      <c r="K13" s="80"/>
      <c r="L13" s="80"/>
      <c r="M13" s="80"/>
      <c r="N13" s="110">
        <f t="shared" si="0"/>
        <v>0</v>
      </c>
      <c r="O13" s="81"/>
      <c r="P13" s="113"/>
      <c r="Q13" s="80"/>
      <c r="R13" s="80"/>
      <c r="S13" s="110">
        <f t="shared" si="1"/>
        <v>0</v>
      </c>
      <c r="T13" s="80"/>
      <c r="U13" s="80"/>
      <c r="V13" s="80"/>
      <c r="W13" s="80"/>
      <c r="X13" s="110">
        <f t="shared" si="2"/>
        <v>0</v>
      </c>
      <c r="Y13" s="80">
        <f t="shared" si="3"/>
        <v>0</v>
      </c>
      <c r="Z13" s="80" t="str">
        <f t="shared" si="4"/>
        <v/>
      </c>
      <c r="AA13" s="83"/>
      <c r="AB13" s="83"/>
    </row>
    <row r="14" s="64" customFormat="1" customHeight="1" spans="1:28">
      <c r="A14" s="77"/>
      <c r="B14" s="78"/>
      <c r="C14" s="78"/>
      <c r="D14" s="78"/>
      <c r="E14" s="78"/>
      <c r="F14" s="78"/>
      <c r="G14" s="78"/>
      <c r="H14" s="78"/>
      <c r="I14" s="109"/>
      <c r="J14" s="109"/>
      <c r="K14" s="80"/>
      <c r="L14" s="80"/>
      <c r="M14" s="80"/>
      <c r="N14" s="110">
        <f t="shared" si="0"/>
        <v>0</v>
      </c>
      <c r="O14" s="81"/>
      <c r="P14" s="113"/>
      <c r="Q14" s="80"/>
      <c r="R14" s="80"/>
      <c r="S14" s="110">
        <f t="shared" si="1"/>
        <v>0</v>
      </c>
      <c r="T14" s="80"/>
      <c r="U14" s="80"/>
      <c r="V14" s="80"/>
      <c r="W14" s="80"/>
      <c r="X14" s="110">
        <f t="shared" si="2"/>
        <v>0</v>
      </c>
      <c r="Y14" s="80">
        <f t="shared" si="3"/>
        <v>0</v>
      </c>
      <c r="Z14" s="80" t="str">
        <f t="shared" si="4"/>
        <v/>
      </c>
      <c r="AA14" s="83"/>
      <c r="AB14" s="83"/>
    </row>
    <row r="15" s="64" customFormat="1" customHeight="1" spans="1:28">
      <c r="A15" s="77"/>
      <c r="B15" s="78"/>
      <c r="C15" s="78"/>
      <c r="D15" s="78"/>
      <c r="E15" s="78"/>
      <c r="F15" s="78"/>
      <c r="G15" s="78"/>
      <c r="H15" s="78"/>
      <c r="I15" s="109"/>
      <c r="J15" s="109"/>
      <c r="K15" s="80"/>
      <c r="L15" s="80"/>
      <c r="M15" s="80"/>
      <c r="N15" s="110">
        <f t="shared" si="0"/>
        <v>0</v>
      </c>
      <c r="O15" s="81"/>
      <c r="P15" s="113"/>
      <c r="Q15" s="80"/>
      <c r="R15" s="80"/>
      <c r="S15" s="110">
        <f t="shared" si="1"/>
        <v>0</v>
      </c>
      <c r="T15" s="80"/>
      <c r="U15" s="80"/>
      <c r="V15" s="80"/>
      <c r="W15" s="80"/>
      <c r="X15" s="110">
        <f t="shared" si="2"/>
        <v>0</v>
      </c>
      <c r="Y15" s="80">
        <f t="shared" si="3"/>
        <v>0</v>
      </c>
      <c r="Z15" s="80" t="str">
        <f t="shared" si="4"/>
        <v/>
      </c>
      <c r="AA15" s="83"/>
      <c r="AB15" s="83"/>
    </row>
    <row r="16" s="64" customFormat="1" customHeight="1" spans="1:28">
      <c r="A16" s="77"/>
      <c r="B16" s="78"/>
      <c r="C16" s="78"/>
      <c r="D16" s="78"/>
      <c r="E16" s="78"/>
      <c r="F16" s="78"/>
      <c r="G16" s="78"/>
      <c r="H16" s="78"/>
      <c r="I16" s="109"/>
      <c r="J16" s="109"/>
      <c r="K16" s="80"/>
      <c r="L16" s="80"/>
      <c r="M16" s="80"/>
      <c r="N16" s="110">
        <f t="shared" si="0"/>
        <v>0</v>
      </c>
      <c r="O16" s="81"/>
      <c r="P16" s="113"/>
      <c r="Q16" s="80"/>
      <c r="R16" s="80"/>
      <c r="S16" s="110">
        <f t="shared" si="1"/>
        <v>0</v>
      </c>
      <c r="T16" s="80"/>
      <c r="U16" s="80"/>
      <c r="V16" s="80"/>
      <c r="W16" s="80"/>
      <c r="X16" s="110">
        <f t="shared" si="2"/>
        <v>0</v>
      </c>
      <c r="Y16" s="80">
        <f t="shared" si="3"/>
        <v>0</v>
      </c>
      <c r="Z16" s="80" t="str">
        <f t="shared" si="4"/>
        <v/>
      </c>
      <c r="AA16" s="83"/>
      <c r="AB16" s="83"/>
    </row>
    <row r="17" s="64" customFormat="1" customHeight="1" spans="1:28">
      <c r="A17" s="77"/>
      <c r="B17" s="78"/>
      <c r="C17" s="78"/>
      <c r="D17" s="78"/>
      <c r="E17" s="78"/>
      <c r="F17" s="78"/>
      <c r="G17" s="78"/>
      <c r="H17" s="78"/>
      <c r="I17" s="109"/>
      <c r="J17" s="109"/>
      <c r="K17" s="80"/>
      <c r="L17" s="80"/>
      <c r="M17" s="80"/>
      <c r="N17" s="110">
        <f t="shared" si="0"/>
        <v>0</v>
      </c>
      <c r="O17" s="81"/>
      <c r="P17" s="113"/>
      <c r="Q17" s="80"/>
      <c r="R17" s="80"/>
      <c r="S17" s="110">
        <f t="shared" si="1"/>
        <v>0</v>
      </c>
      <c r="T17" s="80"/>
      <c r="U17" s="80"/>
      <c r="V17" s="80"/>
      <c r="W17" s="80"/>
      <c r="X17" s="110">
        <f t="shared" si="2"/>
        <v>0</v>
      </c>
      <c r="Y17" s="80">
        <f t="shared" si="3"/>
        <v>0</v>
      </c>
      <c r="Z17" s="80" t="str">
        <f t="shared" si="4"/>
        <v/>
      </c>
      <c r="AA17" s="83"/>
      <c r="AB17" s="83"/>
    </row>
    <row r="18" s="64" customFormat="1" customHeight="1" spans="1:28">
      <c r="A18" s="77"/>
      <c r="B18" s="78"/>
      <c r="C18" s="78"/>
      <c r="D18" s="78"/>
      <c r="E18" s="78"/>
      <c r="F18" s="78"/>
      <c r="G18" s="78"/>
      <c r="H18" s="78"/>
      <c r="I18" s="109"/>
      <c r="J18" s="109"/>
      <c r="K18" s="80"/>
      <c r="L18" s="80"/>
      <c r="M18" s="80"/>
      <c r="N18" s="110">
        <f t="shared" si="0"/>
        <v>0</v>
      </c>
      <c r="O18" s="81"/>
      <c r="P18" s="113"/>
      <c r="Q18" s="80"/>
      <c r="R18" s="80"/>
      <c r="S18" s="110">
        <f t="shared" si="1"/>
        <v>0</v>
      </c>
      <c r="T18" s="80"/>
      <c r="U18" s="80"/>
      <c r="V18" s="80"/>
      <c r="W18" s="80"/>
      <c r="X18" s="110">
        <f t="shared" si="2"/>
        <v>0</v>
      </c>
      <c r="Y18" s="80">
        <f t="shared" si="3"/>
        <v>0</v>
      </c>
      <c r="Z18" s="80" t="str">
        <f t="shared" si="4"/>
        <v/>
      </c>
      <c r="AA18" s="83"/>
      <c r="AB18" s="83"/>
    </row>
    <row r="19" s="64" customFormat="1" customHeight="1" spans="1:28">
      <c r="A19" s="77"/>
      <c r="B19" s="78"/>
      <c r="C19" s="78"/>
      <c r="D19" s="78"/>
      <c r="E19" s="78"/>
      <c r="F19" s="78"/>
      <c r="G19" s="78"/>
      <c r="H19" s="78"/>
      <c r="I19" s="109"/>
      <c r="J19" s="109"/>
      <c r="K19" s="80"/>
      <c r="L19" s="80"/>
      <c r="M19" s="80"/>
      <c r="N19" s="110">
        <f t="shared" si="0"/>
        <v>0</v>
      </c>
      <c r="O19" s="81"/>
      <c r="P19" s="113"/>
      <c r="Q19" s="80"/>
      <c r="R19" s="80"/>
      <c r="S19" s="110">
        <f t="shared" si="1"/>
        <v>0</v>
      </c>
      <c r="T19" s="80"/>
      <c r="U19" s="80"/>
      <c r="V19" s="80"/>
      <c r="W19" s="80"/>
      <c r="X19" s="110">
        <f t="shared" si="2"/>
        <v>0</v>
      </c>
      <c r="Y19" s="80">
        <f t="shared" si="3"/>
        <v>0</v>
      </c>
      <c r="Z19" s="80" t="str">
        <f t="shared" si="4"/>
        <v/>
      </c>
      <c r="AA19" s="83"/>
      <c r="AB19" s="83"/>
    </row>
    <row r="20" s="64" customFormat="1" customHeight="1" spans="1:28">
      <c r="A20" s="77"/>
      <c r="B20" s="78"/>
      <c r="C20" s="78"/>
      <c r="D20" s="78"/>
      <c r="E20" s="78"/>
      <c r="F20" s="78"/>
      <c r="G20" s="78"/>
      <c r="H20" s="78"/>
      <c r="I20" s="109"/>
      <c r="J20" s="109"/>
      <c r="K20" s="80"/>
      <c r="L20" s="80"/>
      <c r="M20" s="80"/>
      <c r="N20" s="110">
        <f t="shared" si="0"/>
        <v>0</v>
      </c>
      <c r="O20" s="81"/>
      <c r="P20" s="113"/>
      <c r="Q20" s="80"/>
      <c r="R20" s="80"/>
      <c r="S20" s="110">
        <f t="shared" si="1"/>
        <v>0</v>
      </c>
      <c r="T20" s="80"/>
      <c r="U20" s="80"/>
      <c r="V20" s="80"/>
      <c r="W20" s="80"/>
      <c r="X20" s="110">
        <f t="shared" si="2"/>
        <v>0</v>
      </c>
      <c r="Y20" s="80">
        <f t="shared" si="3"/>
        <v>0</v>
      </c>
      <c r="Z20" s="80" t="str">
        <f t="shared" si="4"/>
        <v/>
      </c>
      <c r="AA20" s="83"/>
      <c r="AB20" s="83"/>
    </row>
    <row r="21" s="64" customFormat="1" customHeight="1" spans="1:28">
      <c r="A21" s="77"/>
      <c r="B21" s="78"/>
      <c r="C21" s="78"/>
      <c r="D21" s="78"/>
      <c r="E21" s="78"/>
      <c r="F21" s="78"/>
      <c r="G21" s="78"/>
      <c r="H21" s="78"/>
      <c r="I21" s="109"/>
      <c r="J21" s="109"/>
      <c r="K21" s="80"/>
      <c r="L21" s="80"/>
      <c r="M21" s="80"/>
      <c r="N21" s="110">
        <f t="shared" si="0"/>
        <v>0</v>
      </c>
      <c r="O21" s="81"/>
      <c r="P21" s="113"/>
      <c r="Q21" s="80"/>
      <c r="R21" s="80"/>
      <c r="S21" s="110">
        <f t="shared" si="1"/>
        <v>0</v>
      </c>
      <c r="T21" s="80"/>
      <c r="U21" s="80"/>
      <c r="V21" s="80"/>
      <c r="W21" s="80"/>
      <c r="X21" s="110">
        <f t="shared" si="2"/>
        <v>0</v>
      </c>
      <c r="Y21" s="80">
        <f t="shared" si="3"/>
        <v>0</v>
      </c>
      <c r="Z21" s="80" t="str">
        <f t="shared" si="4"/>
        <v/>
      </c>
      <c r="AA21" s="83"/>
      <c r="AB21" s="83"/>
    </row>
    <row r="22" s="64" customFormat="1" customHeight="1" spans="1:28">
      <c r="A22" s="77"/>
      <c r="B22" s="78"/>
      <c r="C22" s="78"/>
      <c r="D22" s="78"/>
      <c r="E22" s="78"/>
      <c r="F22" s="78"/>
      <c r="G22" s="78"/>
      <c r="H22" s="78"/>
      <c r="I22" s="109"/>
      <c r="J22" s="109"/>
      <c r="K22" s="80"/>
      <c r="L22" s="80"/>
      <c r="M22" s="80"/>
      <c r="N22" s="110">
        <f t="shared" si="0"/>
        <v>0</v>
      </c>
      <c r="O22" s="81"/>
      <c r="P22" s="113"/>
      <c r="Q22" s="80"/>
      <c r="R22" s="80"/>
      <c r="S22" s="110">
        <f t="shared" si="1"/>
        <v>0</v>
      </c>
      <c r="T22" s="80"/>
      <c r="U22" s="80"/>
      <c r="V22" s="80"/>
      <c r="W22" s="80"/>
      <c r="X22" s="110">
        <f t="shared" si="2"/>
        <v>0</v>
      </c>
      <c r="Y22" s="80">
        <f t="shared" si="3"/>
        <v>0</v>
      </c>
      <c r="Z22" s="80" t="str">
        <f t="shared" si="4"/>
        <v/>
      </c>
      <c r="AA22" s="83"/>
      <c r="AB22" s="83"/>
    </row>
    <row r="23" s="64" customFormat="1" customHeight="1" spans="1:28">
      <c r="A23" s="77"/>
      <c r="B23" s="78"/>
      <c r="C23" s="78"/>
      <c r="D23" s="78"/>
      <c r="E23" s="78"/>
      <c r="F23" s="78"/>
      <c r="G23" s="78"/>
      <c r="H23" s="78"/>
      <c r="I23" s="109"/>
      <c r="J23" s="109"/>
      <c r="K23" s="80"/>
      <c r="L23" s="80"/>
      <c r="M23" s="80"/>
      <c r="N23" s="110">
        <f t="shared" si="0"/>
        <v>0</v>
      </c>
      <c r="O23" s="81"/>
      <c r="P23" s="113"/>
      <c r="Q23" s="80"/>
      <c r="R23" s="80"/>
      <c r="S23" s="110">
        <f t="shared" si="1"/>
        <v>0</v>
      </c>
      <c r="T23" s="80"/>
      <c r="U23" s="80"/>
      <c r="V23" s="80"/>
      <c r="W23" s="80"/>
      <c r="X23" s="110">
        <f t="shared" si="2"/>
        <v>0</v>
      </c>
      <c r="Y23" s="80">
        <f t="shared" si="3"/>
        <v>0</v>
      </c>
      <c r="Z23" s="80" t="str">
        <f t="shared" si="4"/>
        <v/>
      </c>
      <c r="AA23" s="83"/>
      <c r="AB23" s="83"/>
    </row>
    <row r="24" s="64" customFormat="1" customHeight="1" spans="1:28">
      <c r="A24" s="77"/>
      <c r="B24" s="78"/>
      <c r="C24" s="78"/>
      <c r="D24" s="78"/>
      <c r="E24" s="78"/>
      <c r="F24" s="78"/>
      <c r="G24" s="78"/>
      <c r="H24" s="78"/>
      <c r="I24" s="109"/>
      <c r="J24" s="109"/>
      <c r="K24" s="80"/>
      <c r="L24" s="80"/>
      <c r="M24" s="80"/>
      <c r="N24" s="110"/>
      <c r="O24" s="81"/>
      <c r="P24" s="113"/>
      <c r="Q24" s="80"/>
      <c r="R24" s="80"/>
      <c r="S24" s="80"/>
      <c r="T24" s="80"/>
      <c r="U24" s="80"/>
      <c r="V24" s="80"/>
      <c r="W24" s="80"/>
      <c r="X24" s="80"/>
      <c r="Y24" s="80">
        <f t="shared" si="3"/>
        <v>0</v>
      </c>
      <c r="Z24" s="80" t="str">
        <f t="shared" si="4"/>
        <v/>
      </c>
      <c r="AA24" s="83"/>
      <c r="AB24" s="83"/>
    </row>
    <row r="25" s="64" customFormat="1" customHeight="1" spans="1:28">
      <c r="A25" s="82" t="s">
        <v>800</v>
      </c>
      <c r="B25" s="82"/>
      <c r="C25" s="82"/>
      <c r="D25" s="78"/>
      <c r="E25" s="78"/>
      <c r="F25" s="77"/>
      <c r="G25" s="78"/>
      <c r="H25" s="78"/>
      <c r="I25" s="78"/>
      <c r="J25" s="78"/>
      <c r="K25" s="77"/>
      <c r="L25" s="78"/>
      <c r="M25" s="78"/>
      <c r="N25" s="110">
        <f>SUM(N7:N24)</f>
        <v>0</v>
      </c>
      <c r="O25" s="81"/>
      <c r="P25" s="77"/>
      <c r="Q25" s="78"/>
      <c r="R25" s="80"/>
      <c r="S25" s="113">
        <f>SUM(S7:S24)</f>
        <v>0</v>
      </c>
      <c r="T25" s="113"/>
      <c r="U25" s="80"/>
      <c r="V25" s="80"/>
      <c r="W25" s="80"/>
      <c r="X25" s="80">
        <f>SUM(X7:X24)</f>
        <v>0</v>
      </c>
      <c r="Y25" s="80">
        <f>X25-V25</f>
        <v>0</v>
      </c>
      <c r="Z25" s="80" t="str">
        <f>IF(S25=0,"",(X25-S25)/S25*100)</f>
        <v/>
      </c>
      <c r="AA25" s="83"/>
      <c r="AB25" s="83"/>
    </row>
    <row r="26" s="64" customFormat="1" customHeight="1" spans="1:28">
      <c r="A26" s="82" t="s">
        <v>801</v>
      </c>
      <c r="B26" s="82"/>
      <c r="C26" s="82"/>
      <c r="D26" s="78"/>
      <c r="E26" s="78"/>
      <c r="F26" s="77"/>
      <c r="G26" s="78"/>
      <c r="H26" s="78"/>
      <c r="I26" s="78"/>
      <c r="J26" s="78"/>
      <c r="K26" s="77"/>
      <c r="L26" s="78"/>
      <c r="M26" s="78"/>
      <c r="N26" s="110"/>
      <c r="O26" s="81">
        <f>SUM(O7:O24)</f>
        <v>0</v>
      </c>
      <c r="P26" s="77"/>
      <c r="Q26" s="78"/>
      <c r="R26" s="80"/>
      <c r="S26" s="113"/>
      <c r="T26" s="113">
        <f>SUM(T7:T24)</f>
        <v>0</v>
      </c>
      <c r="U26" s="80"/>
      <c r="V26" s="80"/>
      <c r="W26" s="80"/>
      <c r="X26" s="80"/>
      <c r="Y26" s="80"/>
      <c r="Z26" s="80" t="str">
        <f>IF(S26=0,"",(X26-S26)/S26*100)</f>
        <v/>
      </c>
      <c r="AA26" s="83"/>
      <c r="AB26" s="83"/>
    </row>
    <row r="27" s="64" customFormat="1" customHeight="1" spans="1:28">
      <c r="A27" s="82" t="s">
        <v>800</v>
      </c>
      <c r="B27" s="82"/>
      <c r="C27" s="82"/>
      <c r="D27" s="78"/>
      <c r="E27" s="78"/>
      <c r="F27" s="77"/>
      <c r="G27" s="78"/>
      <c r="H27" s="78"/>
      <c r="I27" s="78"/>
      <c r="J27" s="78"/>
      <c r="K27" s="77"/>
      <c r="L27" s="78"/>
      <c r="M27" s="78"/>
      <c r="N27" s="110">
        <f>N25-O26</f>
        <v>0</v>
      </c>
      <c r="O27" s="81"/>
      <c r="P27" s="77"/>
      <c r="Q27" s="78"/>
      <c r="R27" s="80"/>
      <c r="S27" s="113">
        <f>S25-T26</f>
        <v>0</v>
      </c>
      <c r="T27" s="113"/>
      <c r="U27" s="80"/>
      <c r="V27" s="80"/>
      <c r="W27" s="80"/>
      <c r="X27" s="80">
        <f>X25</f>
        <v>0</v>
      </c>
      <c r="Y27" s="80">
        <f>X27-V27</f>
        <v>0</v>
      </c>
      <c r="Z27" s="80" t="str">
        <f>IF(S27=0,"",(X27-S27)/S27*100)</f>
        <v/>
      </c>
      <c r="AA27" s="83"/>
      <c r="AB27" s="83"/>
    </row>
    <row r="28" s="64" customFormat="1" customHeight="1" spans="1:21">
      <c r="A28" s="84" t="s">
        <v>802</v>
      </c>
      <c r="U28" s="2" t="str">
        <f>"评估人员："&amp;封面!G26</f>
        <v>评估人员：芦红义</v>
      </c>
    </row>
    <row r="29" s="64" customFormat="1" customHeight="1" spans="1:1">
      <c r="A29" s="21" t="s">
        <v>803</v>
      </c>
    </row>
  </sheetData>
  <mergeCells count="19">
    <mergeCell ref="A2:AA2"/>
    <mergeCell ref="A3:AA3"/>
    <mergeCell ref="K5:O5"/>
    <mergeCell ref="P5:T5"/>
    <mergeCell ref="U5:X5"/>
    <mergeCell ref="A5:A6"/>
    <mergeCell ref="B5:B6"/>
    <mergeCell ref="C5:C6"/>
    <mergeCell ref="D5:D6"/>
    <mergeCell ref="E5:E6"/>
    <mergeCell ref="F5:F6"/>
    <mergeCell ref="G5:G6"/>
    <mergeCell ref="H5:H6"/>
    <mergeCell ref="I5:I6"/>
    <mergeCell ref="J5:J6"/>
    <mergeCell ref="Y5:Y6"/>
    <mergeCell ref="Z5:Z6"/>
    <mergeCell ref="AA5:AA6"/>
    <mergeCell ref="AB5:AB6"/>
  </mergeCells>
  <hyperlinks>
    <hyperlink ref="A1" location="索引目录!E57" display="返回索引页"/>
    <hyperlink ref="B1" location="在建工程汇总!B7" display="返回"/>
  </hyperlinks>
  <printOptions horizontalCentered="1"/>
  <pageMargins left="0.354330708661417" right="0.354330708661417" top="0.78740157480315" bottom="0.78740157480315" header="1.02362204724409" footer="0.511811023622047"/>
  <pageSetup paperSize="9" scale="81" orientation="landscape"/>
  <headerFooter alignWithMargins="0">
    <oddHeader>&amp;R&amp;"宋体,常规"&amp;10表&amp;"Times New Roman,常规"4-7-2
&amp;"宋体,常规"共&amp;"Times New Roman,常规"&amp;N&amp;"宋体,常规"页第&amp;"Times New Roman,常规"&amp;P&amp;"宋体,常规"页</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pageSetUpPr fitToPage="1"/>
  </sheetPr>
  <dimension ref="A1:M27"/>
  <sheetViews>
    <sheetView workbookViewId="0">
      <pane xSplit="2" ySplit="6" topLeftCell="C17" activePane="bottomRight" state="frozen"/>
      <selection/>
      <selection pane="topRight"/>
      <selection pane="bottomLeft"/>
      <selection pane="bottomRight" activeCell="A1" sqref="A1"/>
    </sheetView>
  </sheetViews>
  <sheetFormatPr defaultColWidth="9" defaultRowHeight="15.75" customHeight="1"/>
  <cols>
    <col min="1" max="1" width="4.375" style="4" customWidth="1"/>
    <col min="2" max="2" width="23.25" style="4" customWidth="1"/>
    <col min="3" max="4" width="13" style="4" hidden="1" customWidth="1" outlineLevel="1"/>
    <col min="5" max="10" width="13.375" style="4" customWidth="1"/>
    <col min="11" max="12" width="7.875" style="4" customWidth="1"/>
    <col min="13" max="16384" width="9" style="4"/>
  </cols>
  <sheetData>
    <row r="1" spans="1:12">
      <c r="A1" s="135" t="s">
        <v>146</v>
      </c>
      <c r="B1" s="136" t="s">
        <v>588</v>
      </c>
      <c r="C1" s="8"/>
      <c r="D1" s="8"/>
      <c r="E1" s="8"/>
      <c r="F1" s="8"/>
      <c r="G1" s="8"/>
      <c r="H1" s="8"/>
      <c r="I1" s="8"/>
      <c r="J1" s="8"/>
      <c r="K1" s="8"/>
      <c r="L1" s="8"/>
    </row>
    <row r="2" s="1" customFormat="1" ht="30" customHeight="1" spans="1:12">
      <c r="A2" s="9" t="s">
        <v>804</v>
      </c>
      <c r="B2" s="9"/>
      <c r="C2" s="9"/>
      <c r="D2" s="9"/>
      <c r="E2" s="9"/>
      <c r="F2" s="9"/>
      <c r="G2" s="9"/>
      <c r="H2" s="9"/>
      <c r="I2" s="9"/>
      <c r="J2" s="9"/>
      <c r="K2" s="9"/>
      <c r="L2" s="9"/>
    </row>
    <row r="3" s="2" customFormat="1" ht="14.1" customHeight="1" spans="1:12">
      <c r="A3" s="10" t="str">
        <f>CONCATENATE(封面!D9,封面!F9,封面!G9,封面!H9,封面!I9,封面!J9,封面!K9)</f>
        <v>评估基准日：2022年1月31日</v>
      </c>
      <c r="B3" s="10"/>
      <c r="C3" s="10"/>
      <c r="D3" s="10"/>
      <c r="E3" s="10"/>
      <c r="F3" s="10"/>
      <c r="G3" s="22"/>
      <c r="H3" s="22"/>
      <c r="I3" s="22"/>
      <c r="J3" s="22"/>
      <c r="K3" s="22"/>
      <c r="L3" s="22"/>
    </row>
    <row r="4" s="2" customFormat="1" customHeight="1" spans="1:12">
      <c r="A4" s="11" t="str">
        <f>封面!D7&amp;封面!F7</f>
        <v>被评估单位：中核龙原科技有限公司</v>
      </c>
      <c r="L4" s="40" t="s">
        <v>179</v>
      </c>
    </row>
    <row r="5" s="133" customFormat="1" ht="18" customHeight="1" spans="1:12">
      <c r="A5" s="137" t="s">
        <v>805</v>
      </c>
      <c r="B5" s="137" t="s">
        <v>806</v>
      </c>
      <c r="C5" s="137" t="s">
        <v>622</v>
      </c>
      <c r="D5" s="138"/>
      <c r="E5" s="139" t="s">
        <v>623</v>
      </c>
      <c r="F5" s="140"/>
      <c r="G5" s="137" t="s">
        <v>624</v>
      </c>
      <c r="H5" s="137"/>
      <c r="I5" s="137" t="s">
        <v>807</v>
      </c>
      <c r="J5" s="137"/>
      <c r="K5" s="137" t="s">
        <v>625</v>
      </c>
      <c r="L5" s="137"/>
    </row>
    <row r="6" s="133" customFormat="1" ht="18" customHeight="1" spans="1:12">
      <c r="A6" s="137"/>
      <c r="B6" s="137"/>
      <c r="C6" s="137" t="s">
        <v>654</v>
      </c>
      <c r="D6" s="138" t="s">
        <v>655</v>
      </c>
      <c r="E6" s="140" t="s">
        <v>654</v>
      </c>
      <c r="F6" s="137" t="s">
        <v>655</v>
      </c>
      <c r="G6" s="137" t="s">
        <v>654</v>
      </c>
      <c r="H6" s="137" t="s">
        <v>655</v>
      </c>
      <c r="I6" s="137" t="s">
        <v>654</v>
      </c>
      <c r="J6" s="137" t="s">
        <v>655</v>
      </c>
      <c r="K6" s="137" t="s">
        <v>654</v>
      </c>
      <c r="L6" s="137" t="s">
        <v>655</v>
      </c>
    </row>
    <row r="7" s="2" customFormat="1" customHeight="1" spans="1:13">
      <c r="A7" s="141"/>
      <c r="B7" s="142" t="s">
        <v>808</v>
      </c>
      <c r="C7" s="19">
        <f t="shared" ref="C7:H7" si="0">SUM(C8:C10)</f>
        <v>0</v>
      </c>
      <c r="D7" s="38">
        <f t="shared" si="0"/>
        <v>0</v>
      </c>
      <c r="E7" s="39">
        <f t="shared" si="0"/>
        <v>0</v>
      </c>
      <c r="F7" s="19">
        <f t="shared" si="0"/>
        <v>0</v>
      </c>
      <c r="G7" s="19">
        <f t="shared" si="0"/>
        <v>0</v>
      </c>
      <c r="H7" s="19">
        <f t="shared" si="0"/>
        <v>0</v>
      </c>
      <c r="I7" s="19">
        <f t="shared" ref="I7:I10" si="1">G7-E7</f>
        <v>0</v>
      </c>
      <c r="J7" s="19">
        <f t="shared" ref="J7:J10" si="2">H7-F7</f>
        <v>0</v>
      </c>
      <c r="K7" s="19" t="str">
        <f t="shared" ref="K7:K10" si="3">IF(E7=0,"",I7/E7*100)</f>
        <v/>
      </c>
      <c r="L7" s="19" t="str">
        <f t="shared" ref="L7:L10" si="4">IF(F7=0,"",J7/F7*100)</f>
        <v/>
      </c>
      <c r="M7" s="148">
        <f>J7/10000</f>
        <v>0</v>
      </c>
    </row>
    <row r="8" s="2" customFormat="1" customHeight="1" spans="1:12">
      <c r="A8" s="141" t="s">
        <v>809</v>
      </c>
      <c r="B8" s="143" t="s">
        <v>810</v>
      </c>
      <c r="C8" s="19">
        <f>房屋建筑物!AO25</f>
        <v>0</v>
      </c>
      <c r="D8" s="38">
        <f>房屋建筑物!AP25</f>
        <v>0</v>
      </c>
      <c r="E8" s="39">
        <f>房屋建筑物!AR25</f>
        <v>0</v>
      </c>
      <c r="F8" s="39">
        <f>房屋建筑物!AS25</f>
        <v>0</v>
      </c>
      <c r="G8" s="19">
        <f>房屋建筑物!AU27</f>
        <v>0</v>
      </c>
      <c r="H8" s="19">
        <f>房屋建筑物!AW27</f>
        <v>0</v>
      </c>
      <c r="I8" s="19">
        <f t="shared" si="1"/>
        <v>0</v>
      </c>
      <c r="J8" s="19">
        <f t="shared" si="2"/>
        <v>0</v>
      </c>
      <c r="K8" s="19" t="str">
        <f t="shared" si="3"/>
        <v/>
      </c>
      <c r="L8" s="19" t="str">
        <f t="shared" si="4"/>
        <v/>
      </c>
    </row>
    <row r="9" s="2" customFormat="1" customHeight="1" spans="1:12">
      <c r="A9" s="141" t="s">
        <v>811</v>
      </c>
      <c r="B9" s="143" t="s">
        <v>812</v>
      </c>
      <c r="C9" s="19">
        <f>构筑物!U25</f>
        <v>0</v>
      </c>
      <c r="D9" s="38">
        <f>构筑物!V25</f>
        <v>0</v>
      </c>
      <c r="E9" s="39">
        <f>构筑物!X25</f>
        <v>0</v>
      </c>
      <c r="F9" s="19">
        <f>构筑物!Y25</f>
        <v>0</v>
      </c>
      <c r="G9" s="19">
        <f>构筑物!AA27</f>
        <v>0</v>
      </c>
      <c r="H9" s="19">
        <f>构筑物!AC27</f>
        <v>0</v>
      </c>
      <c r="I9" s="19">
        <f t="shared" si="1"/>
        <v>0</v>
      </c>
      <c r="J9" s="19">
        <f t="shared" si="2"/>
        <v>0</v>
      </c>
      <c r="K9" s="19" t="str">
        <f t="shared" si="3"/>
        <v/>
      </c>
      <c r="L9" s="19" t="str">
        <f t="shared" si="4"/>
        <v/>
      </c>
    </row>
    <row r="10" s="2" customFormat="1" customHeight="1" spans="1:12">
      <c r="A10" s="141" t="s">
        <v>813</v>
      </c>
      <c r="B10" s="143" t="s">
        <v>814</v>
      </c>
      <c r="C10" s="19">
        <f>管道和沟槽!T25</f>
        <v>0</v>
      </c>
      <c r="D10" s="38">
        <f>管道和沟槽!U25</f>
        <v>0</v>
      </c>
      <c r="E10" s="39">
        <f>管道和沟槽!W25</f>
        <v>0</v>
      </c>
      <c r="F10" s="19">
        <f>管道和沟槽!X25</f>
        <v>0</v>
      </c>
      <c r="G10" s="19">
        <f>管道和沟槽!Z27</f>
        <v>0</v>
      </c>
      <c r="H10" s="19">
        <f>管道和沟槽!AB27</f>
        <v>0</v>
      </c>
      <c r="I10" s="19">
        <f t="shared" si="1"/>
        <v>0</v>
      </c>
      <c r="J10" s="19">
        <f t="shared" si="2"/>
        <v>0</v>
      </c>
      <c r="K10" s="19" t="str">
        <f t="shared" si="3"/>
        <v/>
      </c>
      <c r="L10" s="19" t="str">
        <f t="shared" si="4"/>
        <v/>
      </c>
    </row>
    <row r="11" s="2" customFormat="1" customHeight="1" spans="1:12">
      <c r="A11" s="141"/>
      <c r="B11" s="143"/>
      <c r="C11" s="19"/>
      <c r="D11" s="38"/>
      <c r="E11" s="39"/>
      <c r="F11" s="19"/>
      <c r="G11" s="19"/>
      <c r="H11" s="19"/>
      <c r="I11" s="19"/>
      <c r="J11" s="19"/>
      <c r="K11" s="19"/>
      <c r="L11" s="19"/>
    </row>
    <row r="12" s="2" customFormat="1" customHeight="1" spans="1:12">
      <c r="A12" s="141"/>
      <c r="B12" s="143"/>
      <c r="C12" s="19"/>
      <c r="D12" s="38"/>
      <c r="E12" s="39"/>
      <c r="F12" s="19"/>
      <c r="G12" s="19"/>
      <c r="H12" s="19"/>
      <c r="I12" s="19"/>
      <c r="J12" s="19"/>
      <c r="K12" s="19"/>
      <c r="L12" s="19"/>
    </row>
    <row r="13" s="2" customFormat="1" customHeight="1" spans="1:13">
      <c r="A13" s="141"/>
      <c r="B13" s="142" t="s">
        <v>815</v>
      </c>
      <c r="C13" s="19" t="e">
        <f t="shared" ref="C13:H13" si="5">SUM(C14:C16)</f>
        <v>#REF!</v>
      </c>
      <c r="D13" s="38" t="e">
        <f t="shared" si="5"/>
        <v>#REF!</v>
      </c>
      <c r="E13" s="39" t="e">
        <f t="shared" si="5"/>
        <v>#REF!</v>
      </c>
      <c r="F13" s="19" t="e">
        <f t="shared" si="5"/>
        <v>#REF!</v>
      </c>
      <c r="G13" s="19" t="e">
        <f t="shared" si="5"/>
        <v>#REF!</v>
      </c>
      <c r="H13" s="19" t="e">
        <f t="shared" si="5"/>
        <v>#REF!</v>
      </c>
      <c r="I13" s="19" t="e">
        <f t="shared" ref="I13:I16" si="6">G13-E13</f>
        <v>#REF!</v>
      </c>
      <c r="J13" s="19" t="e">
        <f t="shared" ref="J13:J16" si="7">H13-F13</f>
        <v>#REF!</v>
      </c>
      <c r="K13" s="19" t="e">
        <f t="shared" ref="K13:K16" si="8">IF(E13=0,"",I13/E13*100)</f>
        <v>#REF!</v>
      </c>
      <c r="L13" s="19" t="e">
        <f t="shared" ref="L13:L16" si="9">IF(F13=0,"",J13/F13*100)</f>
        <v>#REF!</v>
      </c>
      <c r="M13" s="148" t="e">
        <f>J13/10000</f>
        <v>#REF!</v>
      </c>
    </row>
    <row r="14" s="2" customFormat="1" customHeight="1" spans="1:12">
      <c r="A14" s="141" t="s">
        <v>816</v>
      </c>
      <c r="B14" s="143" t="s">
        <v>817</v>
      </c>
      <c r="C14" s="19" t="e">
        <f>'在建（设备）'!#REF!</f>
        <v>#REF!</v>
      </c>
      <c r="D14" s="38" t="e">
        <f>'在建（设备）'!#REF!</f>
        <v>#REF!</v>
      </c>
      <c r="E14" s="39" t="e">
        <f>'在建（设备）'!#REF!</f>
        <v>#REF!</v>
      </c>
      <c r="F14" s="19" t="e">
        <f>'在建（设备）'!#REF!</f>
        <v>#REF!</v>
      </c>
      <c r="G14" s="19" t="e">
        <f>'在建（设备）'!#REF!</f>
        <v>#REF!</v>
      </c>
      <c r="H14" s="19" t="e">
        <f>'在建（设备）'!#REF!</f>
        <v>#REF!</v>
      </c>
      <c r="I14" s="19" t="e">
        <f t="shared" si="6"/>
        <v>#REF!</v>
      </c>
      <c r="J14" s="19" t="e">
        <f t="shared" si="7"/>
        <v>#REF!</v>
      </c>
      <c r="K14" s="19" t="e">
        <f t="shared" si="8"/>
        <v>#REF!</v>
      </c>
      <c r="L14" s="19" t="e">
        <f t="shared" si="9"/>
        <v>#REF!</v>
      </c>
    </row>
    <row r="15" s="2" customFormat="1" customHeight="1" spans="1:12">
      <c r="A15" s="141" t="s">
        <v>818</v>
      </c>
      <c r="B15" s="143" t="s">
        <v>819</v>
      </c>
      <c r="C15" s="19">
        <f>车辆!S27</f>
        <v>0</v>
      </c>
      <c r="D15" s="38">
        <f>车辆!T27</f>
        <v>0</v>
      </c>
      <c r="E15" s="39">
        <f>车辆!X27</f>
        <v>0</v>
      </c>
      <c r="F15" s="19">
        <f>车辆!Y27</f>
        <v>0</v>
      </c>
      <c r="G15" s="19">
        <f>H15</f>
        <v>0</v>
      </c>
      <c r="H15" s="19">
        <f>车辆!AC27</f>
        <v>0</v>
      </c>
      <c r="I15" s="19">
        <f t="shared" si="6"/>
        <v>0</v>
      </c>
      <c r="J15" s="19">
        <f t="shared" si="7"/>
        <v>0</v>
      </c>
      <c r="K15" s="19" t="str">
        <f t="shared" si="8"/>
        <v/>
      </c>
      <c r="L15" s="19" t="str">
        <f t="shared" si="9"/>
        <v/>
      </c>
    </row>
    <row r="16" s="2" customFormat="1" customHeight="1" spans="1:12">
      <c r="A16" s="141" t="s">
        <v>820</v>
      </c>
      <c r="B16" s="143" t="s">
        <v>821</v>
      </c>
      <c r="C16" s="19">
        <f>电子设备!P25</f>
        <v>0</v>
      </c>
      <c r="D16" s="38">
        <f>电子设备!Q25</f>
        <v>0</v>
      </c>
      <c r="E16" s="39">
        <f>电子设备!S25</f>
        <v>0</v>
      </c>
      <c r="F16" s="19">
        <f>电子设备!T25</f>
        <v>0</v>
      </c>
      <c r="G16" s="19">
        <f>电子设备!V27</f>
        <v>0</v>
      </c>
      <c r="H16" s="19">
        <f>电子设备!X27</f>
        <v>0</v>
      </c>
      <c r="I16" s="19">
        <f t="shared" si="6"/>
        <v>0</v>
      </c>
      <c r="J16" s="19">
        <f t="shared" si="7"/>
        <v>0</v>
      </c>
      <c r="K16" s="19" t="str">
        <f t="shared" si="8"/>
        <v/>
      </c>
      <c r="L16" s="19" t="str">
        <f t="shared" si="9"/>
        <v/>
      </c>
    </row>
    <row r="17" s="2" customFormat="1" customHeight="1" spans="1:12">
      <c r="A17" s="141"/>
      <c r="B17" s="143"/>
      <c r="C17" s="19"/>
      <c r="D17" s="38"/>
      <c r="E17" s="39"/>
      <c r="F17" s="19"/>
      <c r="G17" s="19"/>
      <c r="H17" s="19"/>
      <c r="I17" s="19"/>
      <c r="J17" s="19"/>
      <c r="K17" s="19"/>
      <c r="L17" s="19"/>
    </row>
    <row r="18" s="2" customFormat="1" customHeight="1" spans="1:12">
      <c r="A18" s="141"/>
      <c r="B18" s="143"/>
      <c r="C18" s="19"/>
      <c r="D18" s="38"/>
      <c r="E18" s="39"/>
      <c r="F18" s="19"/>
      <c r="G18" s="19"/>
      <c r="H18" s="19"/>
      <c r="I18" s="19"/>
      <c r="J18" s="19"/>
      <c r="K18" s="19"/>
      <c r="L18" s="19"/>
    </row>
    <row r="19" s="2" customFormat="1" customHeight="1" spans="1:12">
      <c r="A19" s="141" t="s">
        <v>822</v>
      </c>
      <c r="B19" s="143" t="s">
        <v>823</v>
      </c>
      <c r="C19" s="19"/>
      <c r="D19" s="38">
        <f>[2]土地!W27</f>
        <v>0</v>
      </c>
      <c r="E19" s="39"/>
      <c r="F19" s="19">
        <f>[2]土地!Y27</f>
        <v>0</v>
      </c>
      <c r="G19" s="19"/>
      <c r="H19" s="19">
        <f>[2]土地!AA27</f>
        <v>0</v>
      </c>
      <c r="I19" s="19">
        <f t="shared" ref="I19:I25" si="10">G19-E19</f>
        <v>0</v>
      </c>
      <c r="J19" s="19">
        <f t="shared" ref="J19:J25" si="11">H19-F19</f>
        <v>0</v>
      </c>
      <c r="K19" s="19" t="str">
        <f t="shared" ref="K19:K25" si="12">IF(E19=0,"",I19/E19*100)</f>
        <v/>
      </c>
      <c r="L19" s="19" t="str">
        <f t="shared" ref="L19:L25" si="13">IF(F19=0,"",J19/F19*100)</f>
        <v/>
      </c>
    </row>
    <row r="20" s="2" customFormat="1" customHeight="1" spans="1:12">
      <c r="A20" s="141"/>
      <c r="B20" s="143"/>
      <c r="C20" s="19"/>
      <c r="D20" s="38"/>
      <c r="E20" s="39"/>
      <c r="F20" s="19"/>
      <c r="G20" s="19"/>
      <c r="H20" s="19"/>
      <c r="I20" s="19"/>
      <c r="J20" s="19"/>
      <c r="K20" s="19"/>
      <c r="L20" s="19"/>
    </row>
    <row r="21" s="2" customFormat="1" customHeight="1" spans="1:12">
      <c r="A21" s="141" t="s">
        <v>824</v>
      </c>
      <c r="B21" s="143" t="s">
        <v>125</v>
      </c>
      <c r="C21" s="19"/>
      <c r="D21" s="38">
        <f>[2]固定资产清理!H27</f>
        <v>0</v>
      </c>
      <c r="E21" s="39"/>
      <c r="F21" s="19">
        <f>[2]固定资产清理!I27</f>
        <v>0</v>
      </c>
      <c r="G21" s="19"/>
      <c r="H21" s="19"/>
      <c r="I21" s="19"/>
      <c r="J21" s="19">
        <f t="shared" si="11"/>
        <v>0</v>
      </c>
      <c r="K21" s="19"/>
      <c r="L21" s="19" t="str">
        <f t="shared" si="13"/>
        <v/>
      </c>
    </row>
    <row r="22" s="2" customFormat="1" customHeight="1" spans="1:12">
      <c r="A22" s="141"/>
      <c r="B22" s="144"/>
      <c r="C22" s="19"/>
      <c r="D22" s="38"/>
      <c r="E22" s="39"/>
      <c r="F22" s="19"/>
      <c r="G22" s="19"/>
      <c r="H22" s="19"/>
      <c r="I22" s="19"/>
      <c r="J22" s="19"/>
      <c r="K22" s="19"/>
      <c r="L22" s="19"/>
    </row>
    <row r="23" s="2" customFormat="1" customHeight="1" spans="1:12">
      <c r="A23" s="145" t="s">
        <v>825</v>
      </c>
      <c r="B23" s="145"/>
      <c r="C23" s="19" t="e">
        <f t="shared" ref="C23:H23" si="14">SUM(C7,C13,C19,C21)</f>
        <v>#REF!</v>
      </c>
      <c r="D23" s="38" t="e">
        <f t="shared" si="14"/>
        <v>#REF!</v>
      </c>
      <c r="E23" s="19" t="e">
        <f t="shared" si="14"/>
        <v>#REF!</v>
      </c>
      <c r="F23" s="19" t="e">
        <f t="shared" si="14"/>
        <v>#REF!</v>
      </c>
      <c r="G23" s="19" t="e">
        <f t="shared" si="14"/>
        <v>#REF!</v>
      </c>
      <c r="H23" s="19" t="e">
        <f t="shared" si="14"/>
        <v>#REF!</v>
      </c>
      <c r="I23" s="19" t="e">
        <f t="shared" si="10"/>
        <v>#REF!</v>
      </c>
      <c r="J23" s="19" t="e">
        <f t="shared" si="11"/>
        <v>#REF!</v>
      </c>
      <c r="K23" s="19" t="e">
        <f t="shared" si="12"/>
        <v>#REF!</v>
      </c>
      <c r="L23" s="19" t="e">
        <f t="shared" si="13"/>
        <v>#REF!</v>
      </c>
    </row>
    <row r="24" s="2" customFormat="1" customHeight="1" spans="1:12">
      <c r="A24" s="145" t="s">
        <v>826</v>
      </c>
      <c r="B24" s="145"/>
      <c r="C24" s="19"/>
      <c r="D24" s="38" t="e">
        <f>房屋建筑物!AQ26+构筑物!W26+管道和沟槽!V26+'在建（设备）'!#REF!+车辆!U26+电子设备!R26</f>
        <v>#REF!</v>
      </c>
      <c r="E24" s="39"/>
      <c r="F24" s="19">
        <v>0</v>
      </c>
      <c r="G24" s="19"/>
      <c r="H24" s="19"/>
      <c r="I24" s="19">
        <f t="shared" si="10"/>
        <v>0</v>
      </c>
      <c r="J24" s="19">
        <f t="shared" si="11"/>
        <v>0</v>
      </c>
      <c r="K24" s="19" t="str">
        <f t="shared" si="12"/>
        <v/>
      </c>
      <c r="L24" s="19" t="str">
        <f t="shared" si="13"/>
        <v/>
      </c>
    </row>
    <row r="25" s="134" customFormat="1" customHeight="1" spans="1:12">
      <c r="A25" s="145" t="s">
        <v>827</v>
      </c>
      <c r="B25" s="145"/>
      <c r="C25" s="146"/>
      <c r="D25" s="147" t="e">
        <f t="shared" ref="D25:H25" si="15">D23-D24</f>
        <v>#REF!</v>
      </c>
      <c r="E25" s="19" t="e">
        <f t="shared" si="15"/>
        <v>#REF!</v>
      </c>
      <c r="F25" s="19" t="e">
        <f t="shared" si="15"/>
        <v>#REF!</v>
      </c>
      <c r="G25" s="19" t="e">
        <f>G23</f>
        <v>#REF!</v>
      </c>
      <c r="H25" s="19" t="e">
        <f t="shared" si="15"/>
        <v>#REF!</v>
      </c>
      <c r="I25" s="19" t="e">
        <f t="shared" si="10"/>
        <v>#REF!</v>
      </c>
      <c r="J25" s="19" t="e">
        <f t="shared" si="11"/>
        <v>#REF!</v>
      </c>
      <c r="K25" s="19" t="e">
        <f t="shared" si="12"/>
        <v>#REF!</v>
      </c>
      <c r="L25" s="19" t="e">
        <f t="shared" si="13"/>
        <v>#REF!</v>
      </c>
    </row>
    <row r="26" s="2" customFormat="1" customHeight="1" spans="1:1">
      <c r="A26" s="21" t="str">
        <f>封面!D11&amp;封面!G11</f>
        <v>被评估单位填表人：付强</v>
      </c>
    </row>
    <row r="27" s="2" customFormat="1" customHeight="1" spans="1:1">
      <c r="A27" s="21" t="str">
        <f>CONCATENATE(封面!D13,封面!F13,封面!G13,封面!H13,封面!I13,封面!J13,封面!K13)</f>
        <v>填表日期：2022年2月9日</v>
      </c>
    </row>
  </sheetData>
  <mergeCells count="9">
    <mergeCell ref="A2:L2"/>
    <mergeCell ref="A3:L3"/>
    <mergeCell ref="C5:D5"/>
    <mergeCell ref="E5:F5"/>
    <mergeCell ref="G5:H5"/>
    <mergeCell ref="I5:J5"/>
    <mergeCell ref="K5:L5"/>
    <mergeCell ref="A5:A6"/>
    <mergeCell ref="B5:B6"/>
  </mergeCells>
  <hyperlinks>
    <hyperlink ref="A1" location="索引目录!D43" display="返回索引页"/>
    <hyperlink ref="B8" location="房屋建筑物!A1" display="固定资产-房屋建筑物"/>
    <hyperlink ref="B9" location="构筑物!A1" display="固定资产-构筑物及其他辅助设施"/>
    <hyperlink ref="B10" location="管道沟槽!A1" display="固定资产-管道及沟槽"/>
    <hyperlink ref="B14" location="机器设备!A1" display="固定资产-机器设备"/>
    <hyperlink ref="B15" location="车辆!A1" display="固定资产-车辆"/>
    <hyperlink ref="B16" location="电子设备!A1" display="固定资产-电子设备"/>
    <hyperlink ref="B1" location="非流动资产汇总!B11" display="返回"/>
    <hyperlink ref="B19" location="土地!A1" display="固定资产-土地"/>
  </hyperlinks>
  <printOptions horizontalCentered="1"/>
  <pageMargins left="0.354330708661417" right="0.354330708661417" top="0.78740157480315" bottom="0.78740157480315" header="0.984251968503937" footer="0.511811023622047"/>
  <pageSetup paperSize="9" orientation="landscape"/>
  <headerFooter alignWithMargins="0">
    <oddHeader>&amp;R&amp;"宋体,常规"&amp;10表&amp;"Times New Roman,常规"4-8
&amp;"宋体,常规"共&amp;"Times New Roman,常规"&amp;N&amp;"宋体,常规"页第&amp;"Times New Roman,常规"&amp;P&amp;"宋体,常规"页</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1" sqref="A1"/>
    </sheetView>
  </sheetViews>
  <sheetFormatPr defaultColWidth="9" defaultRowHeight="15.75"/>
  <cols>
    <col min="1" max="1" width="6.16666666666667" style="114" customWidth="1"/>
    <col min="2" max="2" width="14.1666666666667" style="114" customWidth="1"/>
    <col min="3" max="3" width="8.66666666666667" style="115"/>
    <col min="4" max="4" width="7" style="115" customWidth="1"/>
    <col min="5" max="5" width="15.6666666666667" style="114" customWidth="1"/>
    <col min="6" max="6" width="10.4166666666667" style="116" customWidth="1"/>
    <col min="7" max="8" width="12.6666666666667" style="114"/>
    <col min="9" max="9" width="8.66666666666667" style="114"/>
    <col min="10" max="10" width="11.0833333333333" style="114"/>
    <col min="11" max="11" width="12.6666666666667" style="114"/>
    <col min="12" max="12" width="8.66666666666667" style="114"/>
    <col min="13" max="13" width="12.6666666666667" style="114"/>
    <col min="14" max="16383" width="8.66666666666667" style="114"/>
  </cols>
  <sheetData>
    <row r="1" ht="17" customHeight="1"/>
    <row r="2" spans="1:10">
      <c r="A2" s="117" t="s">
        <v>828</v>
      </c>
      <c r="B2" s="117" t="s">
        <v>829</v>
      </c>
      <c r="C2" s="117" t="s">
        <v>830</v>
      </c>
      <c r="D2" s="117" t="s">
        <v>831</v>
      </c>
      <c r="E2" s="117" t="s">
        <v>832</v>
      </c>
      <c r="F2" s="117" t="s">
        <v>833</v>
      </c>
      <c r="I2" s="131">
        <v>426068.38</v>
      </c>
      <c r="J2" s="128">
        <f>I2*1.17</f>
        <v>498500.0046</v>
      </c>
    </row>
    <row r="3" spans="1:6">
      <c r="A3" s="77" t="s">
        <v>834</v>
      </c>
      <c r="B3" s="118" t="s">
        <v>835</v>
      </c>
      <c r="C3" s="78"/>
      <c r="D3" s="78"/>
      <c r="E3" s="119"/>
      <c r="F3" s="120">
        <f>'在建（设备）'!M26</f>
        <v>0</v>
      </c>
    </row>
    <row r="4" spans="1:6">
      <c r="A4" s="77" t="s">
        <v>836</v>
      </c>
      <c r="B4" s="118" t="s">
        <v>837</v>
      </c>
      <c r="C4" s="121">
        <v>0.04</v>
      </c>
      <c r="D4" s="78" t="s">
        <v>834</v>
      </c>
      <c r="E4" s="78" t="s">
        <v>838</v>
      </c>
      <c r="F4" s="120">
        <f>F3*C4</f>
        <v>0</v>
      </c>
    </row>
    <row r="5" spans="1:6">
      <c r="A5" s="77" t="s">
        <v>839</v>
      </c>
      <c r="B5" s="118" t="s">
        <v>840</v>
      </c>
      <c r="C5" s="121">
        <v>0.004</v>
      </c>
      <c r="D5" s="78" t="s">
        <v>841</v>
      </c>
      <c r="E5" s="78" t="s">
        <v>842</v>
      </c>
      <c r="F5" s="120">
        <f>(F3+F4)*C5</f>
        <v>0</v>
      </c>
    </row>
    <row r="6" spans="1:6">
      <c r="A6" s="77" t="s">
        <v>843</v>
      </c>
      <c r="B6" s="118" t="s">
        <v>844</v>
      </c>
      <c r="C6" s="122">
        <v>6.3595</v>
      </c>
      <c r="D6" s="78"/>
      <c r="E6" s="78"/>
      <c r="F6" s="120"/>
    </row>
    <row r="7" spans="1:6">
      <c r="A7" s="77" t="s">
        <v>845</v>
      </c>
      <c r="B7" s="118" t="s">
        <v>846</v>
      </c>
      <c r="C7" s="78"/>
      <c r="D7" s="78" t="s">
        <v>847</v>
      </c>
      <c r="E7" s="78" t="s">
        <v>848</v>
      </c>
      <c r="F7" s="120">
        <f>(F3+F4+F5)*C6</f>
        <v>0</v>
      </c>
    </row>
    <row r="8" spans="1:6">
      <c r="A8" s="77" t="s">
        <v>849</v>
      </c>
      <c r="B8" s="118" t="s">
        <v>850</v>
      </c>
      <c r="C8" s="123">
        <v>0.06</v>
      </c>
      <c r="D8" s="78" t="s">
        <v>845</v>
      </c>
      <c r="E8" s="78" t="s">
        <v>851</v>
      </c>
      <c r="F8" s="120">
        <f>F7*C8</f>
        <v>0</v>
      </c>
    </row>
    <row r="9" spans="1:6">
      <c r="A9" s="77" t="s">
        <v>852</v>
      </c>
      <c r="B9" s="118" t="s">
        <v>853</v>
      </c>
      <c r="C9" s="121">
        <v>0.13</v>
      </c>
      <c r="D9" s="78" t="s">
        <v>854</v>
      </c>
      <c r="E9" s="78" t="s">
        <v>855</v>
      </c>
      <c r="F9" s="120">
        <f>(F7+F8)*C9</f>
        <v>0</v>
      </c>
    </row>
    <row r="10" spans="1:6">
      <c r="A10" s="77" t="s">
        <v>856</v>
      </c>
      <c r="B10" s="118" t="s">
        <v>857</v>
      </c>
      <c r="C10" s="121">
        <v>0.004</v>
      </c>
      <c r="D10" s="78" t="s">
        <v>834</v>
      </c>
      <c r="E10" s="78" t="s">
        <v>858</v>
      </c>
      <c r="F10" s="120">
        <f>F3*C6*C10</f>
        <v>0</v>
      </c>
    </row>
    <row r="11" spans="1:6">
      <c r="A11" s="77" t="s">
        <v>859</v>
      </c>
      <c r="B11" s="118" t="s">
        <v>860</v>
      </c>
      <c r="C11" s="121">
        <v>0.015</v>
      </c>
      <c r="D11" s="78" t="s">
        <v>845</v>
      </c>
      <c r="E11" s="78" t="s">
        <v>861</v>
      </c>
      <c r="F11" s="120">
        <f>F7*C11</f>
        <v>0</v>
      </c>
    </row>
    <row r="12" spans="1:6">
      <c r="A12" s="77" t="s">
        <v>862</v>
      </c>
      <c r="B12" s="118" t="s">
        <v>863</v>
      </c>
      <c r="C12" s="121">
        <v>0.003</v>
      </c>
      <c r="D12" s="78" t="s">
        <v>834</v>
      </c>
      <c r="E12" s="78" t="s">
        <v>864</v>
      </c>
      <c r="F12" s="120">
        <f>F3*C6*C12</f>
        <v>0</v>
      </c>
    </row>
    <row r="13" spans="1:6">
      <c r="A13" s="77" t="s">
        <v>865</v>
      </c>
      <c r="B13" s="118" t="s">
        <v>866</v>
      </c>
      <c r="C13" s="121">
        <v>0</v>
      </c>
      <c r="D13" s="78" t="s">
        <v>845</v>
      </c>
      <c r="E13" s="78" t="s">
        <v>867</v>
      </c>
      <c r="F13" s="120">
        <f>F7*C13</f>
        <v>0</v>
      </c>
    </row>
    <row r="14" spans="1:6">
      <c r="A14" s="77" t="s">
        <v>868</v>
      </c>
      <c r="B14" s="118" t="s">
        <v>869</v>
      </c>
      <c r="C14" s="121">
        <v>0</v>
      </c>
      <c r="D14" s="78" t="s">
        <v>845</v>
      </c>
      <c r="E14" s="78"/>
      <c r="F14" s="120">
        <v>0</v>
      </c>
    </row>
    <row r="15" spans="1:7">
      <c r="A15" s="77" t="s">
        <v>870</v>
      </c>
      <c r="B15" s="118" t="s">
        <v>871</v>
      </c>
      <c r="C15" s="121">
        <v>0</v>
      </c>
      <c r="D15" s="78" t="s">
        <v>845</v>
      </c>
      <c r="E15" s="78" t="s">
        <v>872</v>
      </c>
      <c r="F15" s="120">
        <f>F7*C15</f>
        <v>0</v>
      </c>
      <c r="G15" s="124">
        <v>0.01</v>
      </c>
    </row>
    <row r="16" spans="1:7">
      <c r="A16" s="77" t="s">
        <v>873</v>
      </c>
      <c r="B16" s="118" t="s">
        <v>874</v>
      </c>
      <c r="C16" s="121">
        <v>0</v>
      </c>
      <c r="D16" s="78"/>
      <c r="E16" s="77"/>
      <c r="F16" s="120">
        <f>(F7+F9+F8+F10+F11+F12+F13+F14+F15)*C16</f>
        <v>0</v>
      </c>
      <c r="G16" s="124">
        <v>0.06362</v>
      </c>
    </row>
    <row r="17" spans="1:7">
      <c r="A17" s="77" t="s">
        <v>875</v>
      </c>
      <c r="B17" s="118" t="s">
        <v>798</v>
      </c>
      <c r="C17" s="125">
        <v>0</v>
      </c>
      <c r="D17" s="78"/>
      <c r="E17" s="77"/>
      <c r="F17" s="120">
        <f>(F7+F8+F10+F9+F11+F12+F13+F14+F15+F16)*C17*0.5</f>
        <v>0</v>
      </c>
      <c r="G17" s="124">
        <v>0.0385</v>
      </c>
    </row>
    <row r="18" spans="1:7">
      <c r="A18" s="77" t="s">
        <v>876</v>
      </c>
      <c r="B18" s="118" t="s">
        <v>877</v>
      </c>
      <c r="C18" s="78"/>
      <c r="D18" s="78"/>
      <c r="E18" s="119"/>
      <c r="G18" s="120" t="e">
        <f>F9+F11/1.06*0.06+F12/1.06*0.06+F13/1.09*0.09+F15/1.09*0.09+F16/C16*5.16%/1.06*0.06</f>
        <v>#DIV/0!</v>
      </c>
    </row>
    <row r="19" spans="1:6">
      <c r="A19" s="77" t="s">
        <v>878</v>
      </c>
      <c r="B19" s="118" t="s">
        <v>879</v>
      </c>
      <c r="C19" s="78"/>
      <c r="D19" s="78"/>
      <c r="E19" s="77"/>
      <c r="F19" s="120">
        <f>ROUND((F7+F8+F9+F10+F11+F12+F13+F14+F15+F16+F17),-2)</f>
        <v>0</v>
      </c>
    </row>
    <row r="20" spans="1:6">
      <c r="A20" s="126"/>
      <c r="F20" s="127"/>
    </row>
    <row r="21" spans="1:1">
      <c r="A21" s="126"/>
    </row>
    <row r="22" spans="1:1">
      <c r="A22" s="126"/>
    </row>
    <row r="23" spans="1:2">
      <c r="A23" s="126"/>
      <c r="B23" s="128"/>
    </row>
    <row r="24" spans="1:1">
      <c r="A24" s="129"/>
    </row>
    <row r="25" spans="2:2">
      <c r="B25" s="128"/>
    </row>
    <row r="43" spans="7:13">
      <c r="G43" s="130"/>
      <c r="I43" s="130"/>
      <c r="K43" s="132"/>
      <c r="M43" s="132"/>
    </row>
    <row r="44" spans="7:13">
      <c r="G44" s="130"/>
      <c r="I44" s="130"/>
      <c r="K44" s="132"/>
      <c r="M44" s="132"/>
    </row>
    <row r="45" spans="7:13">
      <c r="G45" s="130"/>
      <c r="I45" s="130"/>
      <c r="K45" s="132"/>
      <c r="M45" s="132"/>
    </row>
  </sheetData>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29"/>
  <sheetViews>
    <sheetView topLeftCell="L1" workbookViewId="0">
      <selection activeCell="A1" sqref="A1"/>
    </sheetView>
  </sheetViews>
  <sheetFormatPr defaultColWidth="9" defaultRowHeight="15.75" customHeight="1"/>
  <cols>
    <col min="1" max="1" width="5.375" style="66" customWidth="1"/>
    <col min="2" max="2" width="11.375" style="66" customWidth="1" outlineLevel="1"/>
    <col min="3" max="3" width="8" style="66"/>
    <col min="4" max="5" width="8" style="66" customWidth="1" outlineLevel="1"/>
    <col min="6" max="6" width="9.625" style="66" customWidth="1" outlineLevel="1"/>
    <col min="7" max="7" width="11.375" style="66" customWidth="1" outlineLevel="1"/>
    <col min="8" max="8" width="11.625" style="66" customWidth="1" outlineLevel="1"/>
    <col min="9" max="10" width="8" style="66" customWidth="1" outlineLevel="1"/>
    <col min="11" max="11" width="15.125" style="66" customWidth="1" outlineLevel="1"/>
    <col min="12" max="12" width="22.375" style="66" customWidth="1" outlineLevel="1"/>
    <col min="13" max="15" width="20.375" style="66" customWidth="1" outlineLevel="1"/>
    <col min="16" max="16" width="13.125" style="66" customWidth="1" outlineLevel="1"/>
    <col min="17" max="17" width="8" style="66"/>
    <col min="18" max="19" width="8" style="66" customWidth="1"/>
    <col min="20" max="20" width="11.375" style="66"/>
    <col min="21" max="22" width="8" style="66"/>
    <col min="23" max="24" width="14" style="66" customWidth="1" outlineLevel="1"/>
    <col min="25" max="28" width="13.5" style="66" customWidth="1"/>
    <col min="29" max="29" width="7.625" style="66" customWidth="1"/>
    <col min="30" max="30" width="11.625" style="66" customWidth="1"/>
    <col min="31" max="31" width="9" style="66" outlineLevel="1"/>
    <col min="32" max="32" width="9" style="66"/>
    <col min="33" max="16383" width="8.75" style="66"/>
  </cols>
  <sheetData>
    <row r="1" spans="1:30">
      <c r="A1" s="5" t="s">
        <v>146</v>
      </c>
      <c r="B1" s="93" t="s">
        <v>588</v>
      </c>
      <c r="C1" s="93"/>
      <c r="D1" s="93"/>
      <c r="E1" s="93"/>
      <c r="F1" s="93"/>
      <c r="G1" s="93"/>
      <c r="H1" s="93"/>
      <c r="I1" s="93"/>
      <c r="J1" s="93"/>
      <c r="K1" s="93"/>
      <c r="L1" s="93"/>
      <c r="M1" s="93"/>
      <c r="N1" s="93"/>
      <c r="O1" s="93"/>
      <c r="P1" s="93"/>
      <c r="Q1" s="68"/>
      <c r="R1" s="68"/>
      <c r="S1" s="68"/>
      <c r="T1" s="68"/>
      <c r="U1" s="68"/>
      <c r="V1" s="68"/>
      <c r="W1" s="68"/>
      <c r="X1" s="68"/>
      <c r="Y1" s="68"/>
      <c r="Z1" s="68"/>
      <c r="AA1" s="68"/>
      <c r="AB1" s="68"/>
      <c r="AC1" s="68"/>
      <c r="AD1" s="68"/>
    </row>
    <row r="2" s="63" customFormat="1" ht="50.25" customHeight="1" spans="1:30">
      <c r="A2" s="69" t="s">
        <v>880</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row>
    <row r="3" s="64" customFormat="1" ht="14.1" customHeight="1" spans="1:30">
      <c r="A3" s="70" t="str">
        <f>CONCATENATE([49]封面!D9,[49]封面!F9,[49]封面!G9,[49]封面!H9,[49]封面!I9,[49]封面!J9,[49]封面!K9)</f>
        <v>评估基准日：2021年5月31日</v>
      </c>
      <c r="B3" s="70"/>
      <c r="C3" s="70"/>
      <c r="D3" s="70"/>
      <c r="E3" s="70"/>
      <c r="F3" s="70"/>
      <c r="G3" s="70"/>
      <c r="H3" s="70"/>
      <c r="I3" s="70"/>
      <c r="J3" s="70"/>
      <c r="K3" s="70"/>
      <c r="L3" s="70"/>
      <c r="M3" s="70"/>
      <c r="N3" s="70"/>
      <c r="O3" s="70"/>
      <c r="P3" s="70"/>
      <c r="Q3" s="85"/>
      <c r="R3" s="85"/>
      <c r="S3" s="85"/>
      <c r="T3" s="85"/>
      <c r="U3" s="85"/>
      <c r="V3" s="85"/>
      <c r="W3" s="85"/>
      <c r="X3" s="85"/>
      <c r="Y3" s="85"/>
      <c r="Z3" s="85"/>
      <c r="AA3" s="85"/>
      <c r="AB3" s="85"/>
      <c r="AC3" s="85"/>
      <c r="AD3" s="85"/>
    </row>
    <row r="4" s="64" customFormat="1" customHeight="1" spans="1:30">
      <c r="A4" s="71" t="str">
        <f>[49]封面!D7&amp;[49]封面!F7</f>
        <v>被评估单位：侯马平阳机械厂液压润滑设备厂</v>
      </c>
      <c r="AD4" s="91" t="s">
        <v>179</v>
      </c>
    </row>
    <row r="5" s="65" customFormat="1" ht="18" customHeight="1" spans="1:31">
      <c r="A5" s="94" t="s">
        <v>243</v>
      </c>
      <c r="B5" s="88" t="s">
        <v>590</v>
      </c>
      <c r="C5" s="94" t="s">
        <v>789</v>
      </c>
      <c r="D5" s="95" t="s">
        <v>591</v>
      </c>
      <c r="E5" s="96"/>
      <c r="F5" s="96"/>
      <c r="G5" s="96"/>
      <c r="H5" s="97"/>
      <c r="I5" s="100" t="s">
        <v>881</v>
      </c>
      <c r="J5" s="100" t="s">
        <v>882</v>
      </c>
      <c r="K5" s="88" t="s">
        <v>794</v>
      </c>
      <c r="L5" s="88" t="s">
        <v>883</v>
      </c>
      <c r="M5" s="88" t="s">
        <v>884</v>
      </c>
      <c r="N5" s="88" t="s">
        <v>885</v>
      </c>
      <c r="O5" s="88" t="s">
        <v>886</v>
      </c>
      <c r="P5" s="88" t="s">
        <v>594</v>
      </c>
      <c r="Q5" s="102" t="s">
        <v>597</v>
      </c>
      <c r="R5" s="103" t="s">
        <v>887</v>
      </c>
      <c r="S5" s="102" t="s">
        <v>792</v>
      </c>
      <c r="T5" s="104" t="s">
        <v>793</v>
      </c>
      <c r="U5" s="105" t="s">
        <v>888</v>
      </c>
      <c r="V5" s="88" t="s">
        <v>889</v>
      </c>
      <c r="W5" s="88" t="s">
        <v>622</v>
      </c>
      <c r="X5" s="106" t="s">
        <v>656</v>
      </c>
      <c r="Y5" s="111" t="s">
        <v>623</v>
      </c>
      <c r="Z5" s="88" t="s">
        <v>656</v>
      </c>
      <c r="AA5" s="88" t="s">
        <v>624</v>
      </c>
      <c r="AB5" s="88" t="s">
        <v>796</v>
      </c>
      <c r="AC5" s="88" t="s">
        <v>625</v>
      </c>
      <c r="AD5" s="88" t="s">
        <v>246</v>
      </c>
      <c r="AE5" s="112" t="s">
        <v>627</v>
      </c>
    </row>
    <row r="6" s="92" customFormat="1" ht="18" customHeight="1" spans="1:31">
      <c r="A6" s="94"/>
      <c r="B6" s="88"/>
      <c r="C6" s="94"/>
      <c r="D6" s="88" t="s">
        <v>647</v>
      </c>
      <c r="E6" s="88" t="s">
        <v>648</v>
      </c>
      <c r="F6" s="88" t="s">
        <v>649</v>
      </c>
      <c r="G6" s="88" t="s">
        <v>650</v>
      </c>
      <c r="H6" s="88" t="s">
        <v>718</v>
      </c>
      <c r="I6" s="101"/>
      <c r="J6" s="101"/>
      <c r="K6" s="88"/>
      <c r="L6" s="88"/>
      <c r="M6" s="88"/>
      <c r="N6" s="88"/>
      <c r="O6" s="88"/>
      <c r="P6" s="88"/>
      <c r="Q6" s="102"/>
      <c r="R6" s="107"/>
      <c r="S6" s="102"/>
      <c r="T6" s="104"/>
      <c r="U6" s="108"/>
      <c r="V6" s="88"/>
      <c r="W6" s="88"/>
      <c r="X6" s="106"/>
      <c r="Y6" s="111"/>
      <c r="Z6" s="88"/>
      <c r="AA6" s="88"/>
      <c r="AB6" s="88" t="e">
        <f>IF(#REF!=0,"",(Z6-#REF!)/#REF!*100)</f>
        <v>#REF!</v>
      </c>
      <c r="AC6" s="88" t="e">
        <f>IF(#REF!=0,"",(AA6-#REF!)/#REF!*100)</f>
        <v>#REF!</v>
      </c>
      <c r="AD6" s="88"/>
      <c r="AE6" s="112"/>
    </row>
    <row r="7" s="64" customFormat="1" customHeight="1" spans="1:31">
      <c r="A7" s="77"/>
      <c r="B7" s="78"/>
      <c r="C7" s="78"/>
      <c r="D7" s="78"/>
      <c r="E7" s="78"/>
      <c r="F7" s="78"/>
      <c r="G7" s="78"/>
      <c r="H7" s="78"/>
      <c r="I7" s="78"/>
      <c r="J7" s="78"/>
      <c r="K7" s="78"/>
      <c r="L7" s="78"/>
      <c r="M7" s="78"/>
      <c r="N7" s="78"/>
      <c r="O7" s="78"/>
      <c r="P7" s="78"/>
      <c r="Q7" s="109"/>
      <c r="R7" s="109"/>
      <c r="S7" s="109"/>
      <c r="T7" s="109"/>
      <c r="U7" s="77"/>
      <c r="V7" s="77"/>
      <c r="W7" s="110"/>
      <c r="X7" s="81"/>
      <c r="Y7" s="113"/>
      <c r="Z7" s="113"/>
      <c r="AA7" s="80"/>
      <c r="AB7" s="80">
        <f t="shared" ref="AB7:AB25" si="0">AA7-Y7</f>
        <v>0</v>
      </c>
      <c r="AC7" s="80" t="str">
        <f t="shared" ref="AC7:AC27" si="1">IF(Y7=0,"",AB7/Y7*100)</f>
        <v/>
      </c>
      <c r="AD7" s="83"/>
      <c r="AE7" s="83"/>
    </row>
    <row r="8" s="64" customFormat="1" customHeight="1" spans="1:31">
      <c r="A8" s="77"/>
      <c r="B8" s="78"/>
      <c r="C8" s="78"/>
      <c r="D8" s="78"/>
      <c r="E8" s="78"/>
      <c r="F8" s="78"/>
      <c r="G8" s="78"/>
      <c r="H8" s="78"/>
      <c r="I8" s="78"/>
      <c r="J8" s="78"/>
      <c r="K8" s="78"/>
      <c r="L8" s="78"/>
      <c r="M8" s="78"/>
      <c r="N8" s="78"/>
      <c r="O8" s="78"/>
      <c r="P8" s="78"/>
      <c r="Q8" s="109"/>
      <c r="R8" s="109"/>
      <c r="S8" s="109"/>
      <c r="T8" s="109"/>
      <c r="U8" s="77"/>
      <c r="V8" s="77"/>
      <c r="W8" s="110"/>
      <c r="X8" s="81"/>
      <c r="Y8" s="113"/>
      <c r="Z8" s="113"/>
      <c r="AA8" s="80"/>
      <c r="AB8" s="80">
        <f t="shared" si="0"/>
        <v>0</v>
      </c>
      <c r="AC8" s="80" t="str">
        <f t="shared" si="1"/>
        <v/>
      </c>
      <c r="AD8" s="83"/>
      <c r="AE8" s="83"/>
    </row>
    <row r="9" s="64" customFormat="1" customHeight="1" spans="1:31">
      <c r="A9" s="77"/>
      <c r="B9" s="78"/>
      <c r="C9" s="78"/>
      <c r="D9" s="78"/>
      <c r="E9" s="78"/>
      <c r="F9" s="78"/>
      <c r="G9" s="78"/>
      <c r="H9" s="78"/>
      <c r="I9" s="78"/>
      <c r="J9" s="78"/>
      <c r="K9" s="78"/>
      <c r="L9" s="78"/>
      <c r="M9" s="78"/>
      <c r="N9" s="78"/>
      <c r="O9" s="78"/>
      <c r="P9" s="78"/>
      <c r="Q9" s="109"/>
      <c r="R9" s="109"/>
      <c r="S9" s="109"/>
      <c r="T9" s="109"/>
      <c r="U9" s="77"/>
      <c r="V9" s="77"/>
      <c r="W9" s="110"/>
      <c r="X9" s="81"/>
      <c r="Y9" s="113"/>
      <c r="Z9" s="113"/>
      <c r="AA9" s="80"/>
      <c r="AB9" s="80">
        <f t="shared" si="0"/>
        <v>0</v>
      </c>
      <c r="AC9" s="80" t="str">
        <f t="shared" si="1"/>
        <v/>
      </c>
      <c r="AD9" s="83"/>
      <c r="AE9" s="83"/>
    </row>
    <row r="10" s="64" customFormat="1" customHeight="1" spans="1:31">
      <c r="A10" s="77"/>
      <c r="B10" s="78"/>
      <c r="C10" s="78"/>
      <c r="D10" s="78"/>
      <c r="E10" s="78"/>
      <c r="F10" s="78"/>
      <c r="G10" s="78"/>
      <c r="H10" s="78"/>
      <c r="I10" s="78"/>
      <c r="J10" s="78"/>
      <c r="K10" s="78"/>
      <c r="L10" s="78"/>
      <c r="M10" s="78"/>
      <c r="N10" s="78"/>
      <c r="O10" s="78"/>
      <c r="P10" s="78"/>
      <c r="Q10" s="109"/>
      <c r="R10" s="109"/>
      <c r="S10" s="109"/>
      <c r="T10" s="109"/>
      <c r="U10" s="77"/>
      <c r="V10" s="77"/>
      <c r="W10" s="110"/>
      <c r="X10" s="81"/>
      <c r="Y10" s="113"/>
      <c r="Z10" s="113"/>
      <c r="AA10" s="80"/>
      <c r="AB10" s="80">
        <f t="shared" si="0"/>
        <v>0</v>
      </c>
      <c r="AC10" s="80" t="str">
        <f t="shared" si="1"/>
        <v/>
      </c>
      <c r="AD10" s="83"/>
      <c r="AE10" s="83"/>
    </row>
    <row r="11" s="64" customFormat="1" customHeight="1" spans="1:31">
      <c r="A11" s="77"/>
      <c r="B11" s="78"/>
      <c r="C11" s="78"/>
      <c r="D11" s="78"/>
      <c r="E11" s="78"/>
      <c r="F11" s="78"/>
      <c r="G11" s="78"/>
      <c r="H11" s="78"/>
      <c r="I11" s="78"/>
      <c r="J11" s="78"/>
      <c r="K11" s="78"/>
      <c r="L11" s="78"/>
      <c r="M11" s="78"/>
      <c r="N11" s="78"/>
      <c r="O11" s="78"/>
      <c r="P11" s="78"/>
      <c r="Q11" s="109"/>
      <c r="R11" s="109"/>
      <c r="S11" s="109"/>
      <c r="T11" s="109"/>
      <c r="U11" s="77"/>
      <c r="V11" s="77"/>
      <c r="W11" s="110"/>
      <c r="X11" s="81"/>
      <c r="Y11" s="113"/>
      <c r="Z11" s="113"/>
      <c r="AA11" s="80"/>
      <c r="AB11" s="80">
        <f t="shared" si="0"/>
        <v>0</v>
      </c>
      <c r="AC11" s="80" t="str">
        <f t="shared" si="1"/>
        <v/>
      </c>
      <c r="AD11" s="83"/>
      <c r="AE11" s="83"/>
    </row>
    <row r="12" s="64" customFormat="1" customHeight="1" spans="1:31">
      <c r="A12" s="77"/>
      <c r="B12" s="78"/>
      <c r="C12" s="78"/>
      <c r="D12" s="78"/>
      <c r="E12" s="78"/>
      <c r="F12" s="78"/>
      <c r="G12" s="78"/>
      <c r="H12" s="78"/>
      <c r="I12" s="78"/>
      <c r="J12" s="78"/>
      <c r="K12" s="78"/>
      <c r="L12" s="78"/>
      <c r="M12" s="78"/>
      <c r="N12" s="78"/>
      <c r="O12" s="78"/>
      <c r="P12" s="78"/>
      <c r="Q12" s="109"/>
      <c r="R12" s="109"/>
      <c r="S12" s="109"/>
      <c r="T12" s="109"/>
      <c r="U12" s="77"/>
      <c r="V12" s="77"/>
      <c r="W12" s="110"/>
      <c r="X12" s="81"/>
      <c r="Y12" s="113"/>
      <c r="Z12" s="113"/>
      <c r="AA12" s="80"/>
      <c r="AB12" s="80">
        <f t="shared" si="0"/>
        <v>0</v>
      </c>
      <c r="AC12" s="80" t="str">
        <f t="shared" si="1"/>
        <v/>
      </c>
      <c r="AD12" s="83"/>
      <c r="AE12" s="83"/>
    </row>
    <row r="13" s="64" customFormat="1" customHeight="1" spans="1:31">
      <c r="A13" s="77"/>
      <c r="B13" s="78"/>
      <c r="C13" s="78"/>
      <c r="D13" s="78"/>
      <c r="E13" s="78"/>
      <c r="F13" s="78"/>
      <c r="G13" s="78"/>
      <c r="H13" s="78"/>
      <c r="I13" s="78"/>
      <c r="J13" s="78"/>
      <c r="K13" s="78"/>
      <c r="L13" s="78"/>
      <c r="M13" s="78"/>
      <c r="N13" s="78"/>
      <c r="O13" s="78"/>
      <c r="P13" s="78"/>
      <c r="Q13" s="109"/>
      <c r="R13" s="109"/>
      <c r="S13" s="109"/>
      <c r="T13" s="109"/>
      <c r="U13" s="77"/>
      <c r="V13" s="77"/>
      <c r="W13" s="110"/>
      <c r="X13" s="81"/>
      <c r="Y13" s="113"/>
      <c r="Z13" s="113"/>
      <c r="AA13" s="80"/>
      <c r="AB13" s="80">
        <f t="shared" si="0"/>
        <v>0</v>
      </c>
      <c r="AC13" s="80" t="str">
        <f t="shared" si="1"/>
        <v/>
      </c>
      <c r="AD13" s="83"/>
      <c r="AE13" s="83"/>
    </row>
    <row r="14" s="64" customFormat="1" customHeight="1" spans="1:31">
      <c r="A14" s="77"/>
      <c r="B14" s="78"/>
      <c r="C14" s="78"/>
      <c r="D14" s="78"/>
      <c r="E14" s="78"/>
      <c r="F14" s="78"/>
      <c r="G14" s="78"/>
      <c r="H14" s="78"/>
      <c r="I14" s="78"/>
      <c r="J14" s="78"/>
      <c r="K14" s="78"/>
      <c r="L14" s="78"/>
      <c r="M14" s="78"/>
      <c r="N14" s="78"/>
      <c r="O14" s="78"/>
      <c r="P14" s="78"/>
      <c r="Q14" s="109"/>
      <c r="R14" s="109"/>
      <c r="S14" s="109"/>
      <c r="T14" s="109"/>
      <c r="U14" s="77"/>
      <c r="V14" s="77"/>
      <c r="W14" s="110"/>
      <c r="X14" s="81"/>
      <c r="Y14" s="113"/>
      <c r="Z14" s="113"/>
      <c r="AA14" s="80"/>
      <c r="AB14" s="80">
        <f t="shared" si="0"/>
        <v>0</v>
      </c>
      <c r="AC14" s="80" t="str">
        <f t="shared" si="1"/>
        <v/>
      </c>
      <c r="AD14" s="83"/>
      <c r="AE14" s="83"/>
    </row>
    <row r="15" s="64" customFormat="1" customHeight="1" spans="1:31">
      <c r="A15" s="77"/>
      <c r="B15" s="78"/>
      <c r="C15" s="78"/>
      <c r="D15" s="78"/>
      <c r="E15" s="78"/>
      <c r="F15" s="78"/>
      <c r="G15" s="78"/>
      <c r="H15" s="78"/>
      <c r="I15" s="78"/>
      <c r="J15" s="78"/>
      <c r="K15" s="78"/>
      <c r="L15" s="78"/>
      <c r="M15" s="78"/>
      <c r="N15" s="78"/>
      <c r="O15" s="78"/>
      <c r="P15" s="78"/>
      <c r="Q15" s="109"/>
      <c r="R15" s="109"/>
      <c r="S15" s="109"/>
      <c r="T15" s="109"/>
      <c r="U15" s="77"/>
      <c r="V15" s="77"/>
      <c r="W15" s="110"/>
      <c r="X15" s="81"/>
      <c r="Y15" s="113"/>
      <c r="Z15" s="113"/>
      <c r="AA15" s="80"/>
      <c r="AB15" s="80">
        <f t="shared" si="0"/>
        <v>0</v>
      </c>
      <c r="AC15" s="80" t="str">
        <f t="shared" si="1"/>
        <v/>
      </c>
      <c r="AD15" s="83"/>
      <c r="AE15" s="83"/>
    </row>
    <row r="16" s="64" customFormat="1" customHeight="1" spans="1:31">
      <c r="A16" s="77"/>
      <c r="B16" s="78"/>
      <c r="C16" s="78"/>
      <c r="D16" s="78"/>
      <c r="E16" s="78"/>
      <c r="F16" s="78"/>
      <c r="G16" s="78"/>
      <c r="H16" s="78"/>
      <c r="I16" s="78"/>
      <c r="J16" s="78"/>
      <c r="K16" s="78"/>
      <c r="L16" s="78"/>
      <c r="M16" s="78"/>
      <c r="N16" s="78"/>
      <c r="O16" s="78"/>
      <c r="P16" s="78"/>
      <c r="Q16" s="109"/>
      <c r="R16" s="109"/>
      <c r="S16" s="109"/>
      <c r="T16" s="109"/>
      <c r="U16" s="77"/>
      <c r="V16" s="77"/>
      <c r="W16" s="110"/>
      <c r="X16" s="81"/>
      <c r="Y16" s="113"/>
      <c r="Z16" s="113"/>
      <c r="AA16" s="80"/>
      <c r="AB16" s="80">
        <f t="shared" si="0"/>
        <v>0</v>
      </c>
      <c r="AC16" s="80" t="str">
        <f t="shared" si="1"/>
        <v/>
      </c>
      <c r="AD16" s="83"/>
      <c r="AE16" s="83"/>
    </row>
    <row r="17" s="64" customFormat="1" customHeight="1" spans="1:31">
      <c r="A17" s="77"/>
      <c r="B17" s="78"/>
      <c r="C17" s="78"/>
      <c r="D17" s="78"/>
      <c r="E17" s="78"/>
      <c r="F17" s="78"/>
      <c r="G17" s="78"/>
      <c r="H17" s="78"/>
      <c r="I17" s="78"/>
      <c r="J17" s="78"/>
      <c r="K17" s="78"/>
      <c r="L17" s="78"/>
      <c r="M17" s="78"/>
      <c r="N17" s="78"/>
      <c r="O17" s="78"/>
      <c r="P17" s="78"/>
      <c r="Q17" s="109"/>
      <c r="R17" s="109"/>
      <c r="S17" s="109"/>
      <c r="T17" s="109"/>
      <c r="U17" s="77"/>
      <c r="V17" s="77"/>
      <c r="W17" s="110"/>
      <c r="X17" s="81"/>
      <c r="Y17" s="113"/>
      <c r="Z17" s="113"/>
      <c r="AA17" s="80"/>
      <c r="AB17" s="80">
        <f t="shared" si="0"/>
        <v>0</v>
      </c>
      <c r="AC17" s="80" t="str">
        <f t="shared" si="1"/>
        <v/>
      </c>
      <c r="AD17" s="83"/>
      <c r="AE17" s="83"/>
    </row>
    <row r="18" s="64" customFormat="1" customHeight="1" spans="1:31">
      <c r="A18" s="77"/>
      <c r="B18" s="78"/>
      <c r="C18" s="78"/>
      <c r="D18" s="78"/>
      <c r="E18" s="78"/>
      <c r="F18" s="78"/>
      <c r="G18" s="78"/>
      <c r="H18" s="78"/>
      <c r="I18" s="78"/>
      <c r="J18" s="78"/>
      <c r="K18" s="78"/>
      <c r="L18" s="78"/>
      <c r="M18" s="78"/>
      <c r="N18" s="78"/>
      <c r="O18" s="78"/>
      <c r="P18" s="78"/>
      <c r="Q18" s="109"/>
      <c r="R18" s="109"/>
      <c r="S18" s="109"/>
      <c r="T18" s="109"/>
      <c r="U18" s="77"/>
      <c r="V18" s="77"/>
      <c r="W18" s="110"/>
      <c r="X18" s="81"/>
      <c r="Y18" s="113"/>
      <c r="Z18" s="113"/>
      <c r="AA18" s="80"/>
      <c r="AB18" s="80">
        <f t="shared" si="0"/>
        <v>0</v>
      </c>
      <c r="AC18" s="80" t="str">
        <f t="shared" si="1"/>
        <v/>
      </c>
      <c r="AD18" s="83"/>
      <c r="AE18" s="83"/>
    </row>
    <row r="19" s="64" customFormat="1" customHeight="1" spans="1:31">
      <c r="A19" s="77"/>
      <c r="B19" s="78"/>
      <c r="C19" s="78"/>
      <c r="D19" s="78"/>
      <c r="E19" s="78"/>
      <c r="F19" s="78"/>
      <c r="G19" s="78"/>
      <c r="H19" s="78"/>
      <c r="I19" s="78"/>
      <c r="J19" s="78"/>
      <c r="K19" s="78"/>
      <c r="L19" s="78"/>
      <c r="M19" s="78"/>
      <c r="N19" s="78"/>
      <c r="O19" s="78"/>
      <c r="P19" s="78"/>
      <c r="Q19" s="109"/>
      <c r="R19" s="109"/>
      <c r="S19" s="109"/>
      <c r="T19" s="109"/>
      <c r="U19" s="77"/>
      <c r="V19" s="77"/>
      <c r="W19" s="110"/>
      <c r="X19" s="81"/>
      <c r="Y19" s="113"/>
      <c r="Z19" s="113"/>
      <c r="AA19" s="80"/>
      <c r="AB19" s="80">
        <f t="shared" si="0"/>
        <v>0</v>
      </c>
      <c r="AC19" s="80" t="str">
        <f t="shared" si="1"/>
        <v/>
      </c>
      <c r="AD19" s="83"/>
      <c r="AE19" s="83"/>
    </row>
    <row r="20" s="64" customFormat="1" customHeight="1" spans="1:31">
      <c r="A20" s="77"/>
      <c r="B20" s="78"/>
      <c r="C20" s="78"/>
      <c r="D20" s="78"/>
      <c r="E20" s="78"/>
      <c r="F20" s="78"/>
      <c r="G20" s="78"/>
      <c r="H20" s="78"/>
      <c r="I20" s="78"/>
      <c r="J20" s="78"/>
      <c r="K20" s="78"/>
      <c r="L20" s="78"/>
      <c r="M20" s="78"/>
      <c r="N20" s="78"/>
      <c r="O20" s="78"/>
      <c r="P20" s="78"/>
      <c r="Q20" s="109"/>
      <c r="R20" s="109"/>
      <c r="S20" s="109"/>
      <c r="T20" s="109"/>
      <c r="U20" s="77"/>
      <c r="V20" s="77"/>
      <c r="W20" s="110"/>
      <c r="X20" s="81"/>
      <c r="Y20" s="113"/>
      <c r="Z20" s="113"/>
      <c r="AA20" s="80"/>
      <c r="AB20" s="80">
        <f t="shared" si="0"/>
        <v>0</v>
      </c>
      <c r="AC20" s="80" t="str">
        <f t="shared" si="1"/>
        <v/>
      </c>
      <c r="AD20" s="83"/>
      <c r="AE20" s="83"/>
    </row>
    <row r="21" s="64" customFormat="1" customHeight="1" spans="1:31">
      <c r="A21" s="77"/>
      <c r="B21" s="78"/>
      <c r="C21" s="78"/>
      <c r="D21" s="78"/>
      <c r="E21" s="78"/>
      <c r="F21" s="78"/>
      <c r="G21" s="78"/>
      <c r="H21" s="78"/>
      <c r="I21" s="78"/>
      <c r="J21" s="78"/>
      <c r="K21" s="78"/>
      <c r="L21" s="78"/>
      <c r="M21" s="78"/>
      <c r="N21" s="78"/>
      <c r="O21" s="78"/>
      <c r="P21" s="78"/>
      <c r="Q21" s="109"/>
      <c r="R21" s="109"/>
      <c r="S21" s="109"/>
      <c r="T21" s="109"/>
      <c r="U21" s="77"/>
      <c r="V21" s="77"/>
      <c r="W21" s="110"/>
      <c r="X21" s="81"/>
      <c r="Y21" s="113"/>
      <c r="Z21" s="113"/>
      <c r="AA21" s="80"/>
      <c r="AB21" s="80">
        <f t="shared" si="0"/>
        <v>0</v>
      </c>
      <c r="AC21" s="80" t="str">
        <f t="shared" si="1"/>
        <v/>
      </c>
      <c r="AD21" s="83"/>
      <c r="AE21" s="83"/>
    </row>
    <row r="22" s="64" customFormat="1" customHeight="1" spans="1:31">
      <c r="A22" s="77"/>
      <c r="B22" s="78"/>
      <c r="C22" s="78"/>
      <c r="D22" s="78"/>
      <c r="E22" s="78"/>
      <c r="F22" s="78"/>
      <c r="G22" s="78"/>
      <c r="H22" s="78"/>
      <c r="I22" s="78"/>
      <c r="J22" s="78"/>
      <c r="K22" s="78"/>
      <c r="L22" s="78"/>
      <c r="M22" s="78"/>
      <c r="N22" s="78"/>
      <c r="O22" s="78"/>
      <c r="P22" s="78"/>
      <c r="Q22" s="109"/>
      <c r="R22" s="109"/>
      <c r="S22" s="109"/>
      <c r="T22" s="109"/>
      <c r="U22" s="77"/>
      <c r="V22" s="77"/>
      <c r="W22" s="110"/>
      <c r="X22" s="81"/>
      <c r="Y22" s="113"/>
      <c r="Z22" s="113"/>
      <c r="AA22" s="80"/>
      <c r="AB22" s="80">
        <f t="shared" si="0"/>
        <v>0</v>
      </c>
      <c r="AC22" s="80" t="str">
        <f t="shared" si="1"/>
        <v/>
      </c>
      <c r="AD22" s="83"/>
      <c r="AE22" s="83"/>
    </row>
    <row r="23" s="64" customFormat="1" customHeight="1" spans="1:31">
      <c r="A23" s="77"/>
      <c r="B23" s="78"/>
      <c r="C23" s="78"/>
      <c r="D23" s="78"/>
      <c r="E23" s="78"/>
      <c r="F23" s="78"/>
      <c r="G23" s="78"/>
      <c r="H23" s="78"/>
      <c r="I23" s="78"/>
      <c r="J23" s="78"/>
      <c r="K23" s="78"/>
      <c r="L23" s="78"/>
      <c r="M23" s="78"/>
      <c r="N23" s="78"/>
      <c r="O23" s="78"/>
      <c r="P23" s="78"/>
      <c r="Q23" s="109"/>
      <c r="R23" s="109"/>
      <c r="S23" s="109"/>
      <c r="T23" s="109"/>
      <c r="U23" s="77"/>
      <c r="V23" s="77"/>
      <c r="W23" s="110"/>
      <c r="X23" s="81"/>
      <c r="Y23" s="113"/>
      <c r="Z23" s="113"/>
      <c r="AA23" s="80"/>
      <c r="AB23" s="80">
        <f t="shared" si="0"/>
        <v>0</v>
      </c>
      <c r="AC23" s="80" t="str">
        <f t="shared" si="1"/>
        <v/>
      </c>
      <c r="AD23" s="83"/>
      <c r="AE23" s="83"/>
    </row>
    <row r="24" s="64" customFormat="1" customHeight="1" spans="1:31">
      <c r="A24" s="77"/>
      <c r="B24" s="78"/>
      <c r="C24" s="78"/>
      <c r="D24" s="78"/>
      <c r="E24" s="78"/>
      <c r="F24" s="78"/>
      <c r="G24" s="78"/>
      <c r="H24" s="78"/>
      <c r="I24" s="78"/>
      <c r="J24" s="78"/>
      <c r="K24" s="78"/>
      <c r="L24" s="78"/>
      <c r="M24" s="78"/>
      <c r="N24" s="78"/>
      <c r="O24" s="78"/>
      <c r="P24" s="78"/>
      <c r="Q24" s="109"/>
      <c r="R24" s="109"/>
      <c r="S24" s="109"/>
      <c r="T24" s="109"/>
      <c r="U24" s="77"/>
      <c r="V24" s="77"/>
      <c r="W24" s="110"/>
      <c r="X24" s="81"/>
      <c r="Y24" s="113"/>
      <c r="Z24" s="113"/>
      <c r="AA24" s="80"/>
      <c r="AB24" s="80">
        <f t="shared" si="0"/>
        <v>0</v>
      </c>
      <c r="AC24" s="80" t="str">
        <f t="shared" si="1"/>
        <v/>
      </c>
      <c r="AD24" s="83"/>
      <c r="AE24" s="83"/>
    </row>
    <row r="25" s="64" customFormat="1" customHeight="1" spans="1:31">
      <c r="A25" s="82" t="s">
        <v>800</v>
      </c>
      <c r="B25" s="82"/>
      <c r="C25" s="98"/>
      <c r="D25" s="77"/>
      <c r="E25" s="77"/>
      <c r="F25" s="77"/>
      <c r="G25" s="77"/>
      <c r="H25" s="77"/>
      <c r="I25" s="77"/>
      <c r="J25" s="77"/>
      <c r="K25" s="77"/>
      <c r="L25" s="77"/>
      <c r="M25" s="77"/>
      <c r="N25" s="77"/>
      <c r="O25" s="77"/>
      <c r="P25" s="77"/>
      <c r="Q25" s="77"/>
      <c r="R25" s="109"/>
      <c r="S25" s="109"/>
      <c r="T25" s="109"/>
      <c r="U25" s="77"/>
      <c r="V25" s="77"/>
      <c r="W25" s="110">
        <f>SUM(W7:W24)</f>
        <v>0</v>
      </c>
      <c r="X25" s="81"/>
      <c r="Y25" s="113">
        <f>SUM(Y7:Y24)</f>
        <v>0</v>
      </c>
      <c r="Z25" s="113"/>
      <c r="AA25" s="80">
        <f>SUM(AA7:AA24)</f>
        <v>0</v>
      </c>
      <c r="AB25" s="80">
        <f t="shared" si="0"/>
        <v>0</v>
      </c>
      <c r="AC25" s="80" t="str">
        <f t="shared" si="1"/>
        <v/>
      </c>
      <c r="AD25" s="83"/>
      <c r="AE25" s="83"/>
    </row>
    <row r="26" s="64" customFormat="1" customHeight="1" spans="1:31">
      <c r="A26" s="99" t="s">
        <v>801</v>
      </c>
      <c r="B26" s="82"/>
      <c r="C26" s="98"/>
      <c r="D26" s="77"/>
      <c r="E26" s="77"/>
      <c r="F26" s="77"/>
      <c r="G26" s="77"/>
      <c r="H26" s="77"/>
      <c r="I26" s="77"/>
      <c r="J26" s="77"/>
      <c r="K26" s="77"/>
      <c r="L26" s="77"/>
      <c r="M26" s="77"/>
      <c r="N26" s="77"/>
      <c r="O26" s="77"/>
      <c r="P26" s="77"/>
      <c r="Q26" s="77"/>
      <c r="R26" s="109"/>
      <c r="S26" s="109"/>
      <c r="T26" s="109"/>
      <c r="U26" s="77"/>
      <c r="V26" s="77"/>
      <c r="W26" s="110"/>
      <c r="X26" s="81">
        <f>SUM(X7:X24)</f>
        <v>0</v>
      </c>
      <c r="Y26" s="113"/>
      <c r="Z26" s="113">
        <f>SUM(Z7:Z24)</f>
        <v>0</v>
      </c>
      <c r="AA26" s="80"/>
      <c r="AB26" s="80"/>
      <c r="AC26" s="80" t="str">
        <f t="shared" si="1"/>
        <v/>
      </c>
      <c r="AD26" s="83"/>
      <c r="AE26" s="83"/>
    </row>
    <row r="27" s="64" customFormat="1" customHeight="1" spans="1:31">
      <c r="A27" s="82" t="s">
        <v>800</v>
      </c>
      <c r="B27" s="82"/>
      <c r="C27" s="98"/>
      <c r="D27" s="77"/>
      <c r="E27" s="77"/>
      <c r="F27" s="77"/>
      <c r="G27" s="77"/>
      <c r="H27" s="77"/>
      <c r="I27" s="77"/>
      <c r="J27" s="77"/>
      <c r="K27" s="77"/>
      <c r="L27" s="77"/>
      <c r="M27" s="77"/>
      <c r="N27" s="77"/>
      <c r="O27" s="77"/>
      <c r="P27" s="77"/>
      <c r="Q27" s="77"/>
      <c r="R27" s="109"/>
      <c r="S27" s="109"/>
      <c r="T27" s="109"/>
      <c r="U27" s="77"/>
      <c r="V27" s="77"/>
      <c r="W27" s="110">
        <f>W25-X26</f>
        <v>0</v>
      </c>
      <c r="X27" s="81"/>
      <c r="Y27" s="113">
        <f>Y25-Z26</f>
        <v>0</v>
      </c>
      <c r="Z27" s="113"/>
      <c r="AA27" s="80">
        <f>AA25</f>
        <v>0</v>
      </c>
      <c r="AB27" s="80">
        <f>AA27-Y27</f>
        <v>0</v>
      </c>
      <c r="AC27" s="80" t="str">
        <f t="shared" si="1"/>
        <v/>
      </c>
      <c r="AD27" s="83"/>
      <c r="AE27" s="83"/>
    </row>
    <row r="28" s="64" customFormat="1" customHeight="1" spans="1:27">
      <c r="A28" s="84" t="str">
        <f>[49]封面!D11&amp;[49]封面!G11</f>
        <v>被评估单位填表人：俞立华</v>
      </c>
      <c r="AA28" s="64" t="str">
        <f>"评估人员："&amp;[49]封面!G24</f>
        <v>评估人员：</v>
      </c>
    </row>
    <row r="29" s="64" customFormat="1" customHeight="1" spans="1:1">
      <c r="A29" s="84" t="str">
        <f>CONCATENATE([49]封面!D13,[49]封面!F13,[49]封面!G13,[49]封面!H13,[49]封面!I13,[49]封面!J13,[49]封面!K13)</f>
        <v>填表日期：2021年6月22日</v>
      </c>
    </row>
  </sheetData>
  <mergeCells count="29">
    <mergeCell ref="A2:AD2"/>
    <mergeCell ref="A3:AD3"/>
    <mergeCell ref="D5:H5"/>
    <mergeCell ref="A5:A6"/>
    <mergeCell ref="B5:B6"/>
    <mergeCell ref="C5:C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s>
  <hyperlinks>
    <hyperlink ref="A1" location="索引目录!E56" display="返回索引页"/>
    <hyperlink ref="B1" location="在建工程汇总!B6" display="返回"/>
  </hyperlinks>
  <printOptions horizontalCentered="1"/>
  <pageMargins left="0.354330708661417" right="0.354330708661417" top="0.78740157480315" bottom="0.78740157480315" header="1.28" footer="0.511811023622047"/>
  <pageSetup paperSize="9" scale="37" orientation="landscape"/>
  <headerFooter alignWithMargins="0">
    <oddHeader>&amp;R&amp;"宋体,常规"&amp;10表&amp;"Times New Roman,常规"4-7-1
&amp;"宋体,常规"共&amp;"Times New Roman,常规"&amp;N&amp;"宋体,常规"页第&amp;"Times New Roman,常规"&amp;P&amp;"宋体,常规"页</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selection activeCell="A1" sqref="A1"/>
    </sheetView>
  </sheetViews>
  <sheetFormatPr defaultColWidth="9" defaultRowHeight="15.75" customHeight="1"/>
  <cols>
    <col min="1" max="1" width="4" style="66" customWidth="1"/>
    <col min="2" max="2" width="11.375" style="66"/>
    <col min="3" max="3" width="8" style="66"/>
    <col min="4" max="4" width="8" style="66" customWidth="1"/>
    <col min="5" max="5" width="4.5" style="66" customWidth="1"/>
    <col min="6" max="6" width="9" style="66" hidden="1" outlineLevel="1"/>
    <col min="7" max="7" width="8.125" style="66" hidden="1" customWidth="1" outlineLevel="1"/>
    <col min="8" max="8" width="12.625" style="66" hidden="1" customWidth="1" outlineLevel="1"/>
    <col min="9" max="9" width="10.5" style="66" customWidth="1"/>
    <col min="10" max="10" width="8.25" style="66" customWidth="1"/>
    <col min="11" max="11" width="13.125" style="66"/>
    <col min="12" max="13" width="9" style="66"/>
    <col min="14" max="15" width="12.75" style="66" customWidth="1"/>
    <col min="16" max="16" width="6.5" style="66" customWidth="1"/>
    <col min="17" max="17" width="9" style="66"/>
    <col min="18" max="20" width="9" style="66" outlineLevel="1"/>
    <col min="21" max="32" width="9" style="66"/>
    <col min="33" max="16383" width="8.75" style="66"/>
  </cols>
  <sheetData>
    <row r="1" spans="1:17">
      <c r="A1" s="5" t="s">
        <v>146</v>
      </c>
      <c r="B1" s="67" t="s">
        <v>588</v>
      </c>
      <c r="C1" s="68"/>
      <c r="D1" s="68"/>
      <c r="E1" s="68"/>
      <c r="F1" s="68"/>
      <c r="G1" s="68"/>
      <c r="H1" s="68"/>
      <c r="I1" s="68"/>
      <c r="J1" s="68"/>
      <c r="K1" s="68"/>
      <c r="L1" s="68"/>
      <c r="M1" s="68"/>
      <c r="N1" s="68"/>
      <c r="O1" s="68"/>
      <c r="P1" s="68"/>
      <c r="Q1" s="68"/>
    </row>
    <row r="2" s="63" customFormat="1" ht="35.25" customHeight="1" spans="1:17">
      <c r="A2" s="69" t="s">
        <v>890</v>
      </c>
      <c r="B2" s="69"/>
      <c r="C2" s="69"/>
      <c r="D2" s="69"/>
      <c r="E2" s="69"/>
      <c r="F2" s="69"/>
      <c r="G2" s="69"/>
      <c r="H2" s="69"/>
      <c r="I2" s="69"/>
      <c r="J2" s="69"/>
      <c r="K2" s="69"/>
      <c r="L2" s="69"/>
      <c r="M2" s="69"/>
      <c r="N2" s="69"/>
      <c r="O2" s="69"/>
      <c r="P2" s="69"/>
      <c r="Q2" s="69"/>
    </row>
    <row r="3" s="64" customFormat="1" ht="14.1" customHeight="1" spans="1:17">
      <c r="A3" s="70" t="str">
        <f>CONCATENATE([49]封面!D9,[49]封面!F9,[49]封面!G9,[49]封面!H9,[49]封面!I9,[49]封面!J9,[49]封面!K9)</f>
        <v>评估基准日：2021年5月31日</v>
      </c>
      <c r="B3" s="70"/>
      <c r="C3" s="70"/>
      <c r="D3" s="70"/>
      <c r="E3" s="70"/>
      <c r="F3" s="70"/>
      <c r="G3" s="70"/>
      <c r="H3" s="70"/>
      <c r="I3" s="70"/>
      <c r="J3" s="70"/>
      <c r="K3" s="70"/>
      <c r="L3" s="85"/>
      <c r="M3" s="85"/>
      <c r="N3" s="85"/>
      <c r="O3" s="85"/>
      <c r="P3" s="85"/>
      <c r="Q3" s="85"/>
    </row>
    <row r="4" s="64" customFormat="1" customHeight="1" spans="1:17">
      <c r="A4" s="71" t="str">
        <f>[49]封面!D7&amp;[49]封面!F7</f>
        <v>被评估单位：侯马平阳机械厂液压润滑设备厂</v>
      </c>
      <c r="B4" s="71"/>
      <c r="Q4" s="91" t="s">
        <v>179</v>
      </c>
    </row>
    <row r="5" s="65" customFormat="1" ht="18" customHeight="1" spans="1:20">
      <c r="A5" s="72" t="s">
        <v>243</v>
      </c>
      <c r="B5" s="73" t="s">
        <v>590</v>
      </c>
      <c r="C5" s="72" t="s">
        <v>891</v>
      </c>
      <c r="D5" s="72" t="s">
        <v>722</v>
      </c>
      <c r="E5" s="74" t="s">
        <v>892</v>
      </c>
      <c r="F5" s="72" t="s">
        <v>622</v>
      </c>
      <c r="G5" s="72"/>
      <c r="H5" s="75"/>
      <c r="I5" s="86" t="s">
        <v>623</v>
      </c>
      <c r="J5" s="86"/>
      <c r="K5" s="87"/>
      <c r="L5" s="86" t="s">
        <v>624</v>
      </c>
      <c r="M5" s="86"/>
      <c r="N5" s="87"/>
      <c r="O5" s="88" t="s">
        <v>796</v>
      </c>
      <c r="P5" s="74" t="s">
        <v>893</v>
      </c>
      <c r="Q5" s="74" t="s">
        <v>246</v>
      </c>
      <c r="R5" s="74" t="s">
        <v>894</v>
      </c>
      <c r="S5" s="74" t="s">
        <v>895</v>
      </c>
      <c r="T5" s="74" t="s">
        <v>627</v>
      </c>
    </row>
    <row r="6" s="65" customFormat="1" ht="18" customHeight="1" spans="1:20">
      <c r="A6" s="72"/>
      <c r="B6" s="76"/>
      <c r="C6" s="72"/>
      <c r="D6" s="72"/>
      <c r="E6" s="72"/>
      <c r="F6" s="72" t="s">
        <v>791</v>
      </c>
      <c r="G6" s="72" t="s">
        <v>896</v>
      </c>
      <c r="H6" s="75" t="s">
        <v>214</v>
      </c>
      <c r="I6" s="89" t="s">
        <v>791</v>
      </c>
      <c r="J6" s="72" t="s">
        <v>896</v>
      </c>
      <c r="K6" s="72" t="s">
        <v>214</v>
      </c>
      <c r="L6" s="72" t="s">
        <v>897</v>
      </c>
      <c r="M6" s="72" t="s">
        <v>896</v>
      </c>
      <c r="N6" s="72" t="s">
        <v>214</v>
      </c>
      <c r="O6" s="88" t="e">
        <f>IF(#REF!=0,"",(M6-#REF!)/#REF!*100)</f>
        <v>#REF!</v>
      </c>
      <c r="P6" s="72"/>
      <c r="Q6" s="72"/>
      <c r="R6" s="72"/>
      <c r="S6" s="72"/>
      <c r="T6" s="72"/>
    </row>
    <row r="7" s="64" customFormat="1" customHeight="1" spans="1:20">
      <c r="A7" s="77"/>
      <c r="B7" s="77"/>
      <c r="C7" s="78"/>
      <c r="D7" s="78"/>
      <c r="E7" s="77"/>
      <c r="F7" s="79"/>
      <c r="G7" s="80"/>
      <c r="H7" s="81"/>
      <c r="I7" s="90"/>
      <c r="J7" s="80"/>
      <c r="K7" s="80"/>
      <c r="L7" s="79"/>
      <c r="M7" s="80"/>
      <c r="N7" s="80"/>
      <c r="O7" s="80">
        <f t="shared" ref="O7:O27" si="0">N7-K7</f>
        <v>0</v>
      </c>
      <c r="P7" s="80" t="str">
        <f t="shared" ref="P7:P27" si="1">IF(K7=0,"",O7/K7*100)</f>
        <v/>
      </c>
      <c r="Q7" s="83"/>
      <c r="R7" s="83"/>
      <c r="S7" s="83"/>
      <c r="T7" s="83"/>
    </row>
    <row r="8" s="64" customFormat="1" customHeight="1" spans="1:20">
      <c r="A8" s="77"/>
      <c r="B8" s="77"/>
      <c r="C8" s="78"/>
      <c r="D8" s="78"/>
      <c r="E8" s="77"/>
      <c r="F8" s="79"/>
      <c r="G8" s="80"/>
      <c r="H8" s="81"/>
      <c r="I8" s="90"/>
      <c r="J8" s="80"/>
      <c r="K8" s="80"/>
      <c r="L8" s="79"/>
      <c r="M8" s="80"/>
      <c r="N8" s="80"/>
      <c r="O8" s="80">
        <f t="shared" si="0"/>
        <v>0</v>
      </c>
      <c r="P8" s="80" t="str">
        <f t="shared" si="1"/>
        <v/>
      </c>
      <c r="Q8" s="83"/>
      <c r="R8" s="83"/>
      <c r="S8" s="83"/>
      <c r="T8" s="83"/>
    </row>
    <row r="9" s="64" customFormat="1" customHeight="1" spans="1:20">
      <c r="A9" s="77"/>
      <c r="B9" s="77"/>
      <c r="C9" s="78"/>
      <c r="D9" s="78"/>
      <c r="E9" s="77"/>
      <c r="F9" s="79"/>
      <c r="G9" s="80"/>
      <c r="H9" s="81"/>
      <c r="I9" s="90"/>
      <c r="J9" s="80"/>
      <c r="K9" s="80"/>
      <c r="L9" s="79"/>
      <c r="M9" s="80"/>
      <c r="N9" s="80"/>
      <c r="O9" s="80">
        <f t="shared" si="0"/>
        <v>0</v>
      </c>
      <c r="P9" s="80" t="str">
        <f t="shared" si="1"/>
        <v/>
      </c>
      <c r="Q9" s="83"/>
      <c r="R9" s="83"/>
      <c r="S9" s="83"/>
      <c r="T9" s="83"/>
    </row>
    <row r="10" s="64" customFormat="1" customHeight="1" spans="1:20">
      <c r="A10" s="77"/>
      <c r="B10" s="77"/>
      <c r="C10" s="78"/>
      <c r="D10" s="78"/>
      <c r="E10" s="77"/>
      <c r="F10" s="79"/>
      <c r="G10" s="80"/>
      <c r="H10" s="81"/>
      <c r="I10" s="90"/>
      <c r="J10" s="80"/>
      <c r="K10" s="80"/>
      <c r="L10" s="79"/>
      <c r="M10" s="80"/>
      <c r="N10" s="80"/>
      <c r="O10" s="80">
        <f t="shared" si="0"/>
        <v>0</v>
      </c>
      <c r="P10" s="80" t="str">
        <f t="shared" si="1"/>
        <v/>
      </c>
      <c r="Q10" s="83"/>
      <c r="R10" s="83"/>
      <c r="S10" s="83"/>
      <c r="T10" s="83"/>
    </row>
    <row r="11" s="64" customFormat="1" customHeight="1" spans="1:20">
      <c r="A11" s="77"/>
      <c r="B11" s="77"/>
      <c r="C11" s="78"/>
      <c r="D11" s="78"/>
      <c r="E11" s="77"/>
      <c r="F11" s="79"/>
      <c r="G11" s="80"/>
      <c r="H11" s="81"/>
      <c r="I11" s="90"/>
      <c r="J11" s="80"/>
      <c r="K11" s="80"/>
      <c r="L11" s="79"/>
      <c r="M11" s="80"/>
      <c r="N11" s="80"/>
      <c r="O11" s="80">
        <f t="shared" si="0"/>
        <v>0</v>
      </c>
      <c r="P11" s="80" t="str">
        <f t="shared" si="1"/>
        <v/>
      </c>
      <c r="Q11" s="83"/>
      <c r="R11" s="83"/>
      <c r="S11" s="83"/>
      <c r="T11" s="83"/>
    </row>
    <row r="12" s="64" customFormat="1" customHeight="1" spans="1:20">
      <c r="A12" s="77"/>
      <c r="B12" s="77"/>
      <c r="C12" s="78"/>
      <c r="D12" s="78"/>
      <c r="E12" s="77"/>
      <c r="F12" s="79"/>
      <c r="G12" s="80"/>
      <c r="H12" s="81"/>
      <c r="I12" s="90"/>
      <c r="J12" s="80"/>
      <c r="K12" s="80"/>
      <c r="L12" s="79"/>
      <c r="M12" s="80"/>
      <c r="N12" s="80"/>
      <c r="O12" s="80">
        <f t="shared" si="0"/>
        <v>0</v>
      </c>
      <c r="P12" s="80" t="str">
        <f t="shared" si="1"/>
        <v/>
      </c>
      <c r="Q12" s="83"/>
      <c r="R12" s="83"/>
      <c r="S12" s="83"/>
      <c r="T12" s="83"/>
    </row>
    <row r="13" s="64" customFormat="1" customHeight="1" spans="1:20">
      <c r="A13" s="77"/>
      <c r="B13" s="77"/>
      <c r="C13" s="78"/>
      <c r="D13" s="78"/>
      <c r="E13" s="77"/>
      <c r="F13" s="79"/>
      <c r="G13" s="80"/>
      <c r="H13" s="81"/>
      <c r="I13" s="90"/>
      <c r="J13" s="80"/>
      <c r="K13" s="80"/>
      <c r="L13" s="79"/>
      <c r="M13" s="80"/>
      <c r="N13" s="80"/>
      <c r="O13" s="80">
        <f t="shared" si="0"/>
        <v>0</v>
      </c>
      <c r="P13" s="80" t="str">
        <f t="shared" si="1"/>
        <v/>
      </c>
      <c r="Q13" s="83"/>
      <c r="R13" s="83"/>
      <c r="S13" s="83"/>
      <c r="T13" s="83"/>
    </row>
    <row r="14" s="64" customFormat="1" customHeight="1" spans="1:20">
      <c r="A14" s="77"/>
      <c r="B14" s="77"/>
      <c r="C14" s="78"/>
      <c r="D14" s="78"/>
      <c r="E14" s="77"/>
      <c r="F14" s="79"/>
      <c r="G14" s="80"/>
      <c r="H14" s="81"/>
      <c r="I14" s="90"/>
      <c r="J14" s="80"/>
      <c r="K14" s="80"/>
      <c r="L14" s="79"/>
      <c r="M14" s="80"/>
      <c r="N14" s="80"/>
      <c r="O14" s="80">
        <f t="shared" si="0"/>
        <v>0</v>
      </c>
      <c r="P14" s="80" t="str">
        <f t="shared" si="1"/>
        <v/>
      </c>
      <c r="Q14" s="83"/>
      <c r="R14" s="83"/>
      <c r="S14" s="83"/>
      <c r="T14" s="83"/>
    </row>
    <row r="15" s="64" customFormat="1" customHeight="1" spans="1:20">
      <c r="A15" s="77"/>
      <c r="B15" s="77"/>
      <c r="C15" s="78"/>
      <c r="D15" s="78"/>
      <c r="E15" s="77"/>
      <c r="F15" s="79"/>
      <c r="G15" s="80"/>
      <c r="H15" s="81"/>
      <c r="I15" s="90"/>
      <c r="J15" s="80"/>
      <c r="K15" s="80"/>
      <c r="L15" s="79"/>
      <c r="M15" s="80"/>
      <c r="N15" s="80"/>
      <c r="O15" s="80">
        <f t="shared" si="0"/>
        <v>0</v>
      </c>
      <c r="P15" s="80" t="str">
        <f t="shared" si="1"/>
        <v/>
      </c>
      <c r="Q15" s="83"/>
      <c r="R15" s="83"/>
      <c r="S15" s="83"/>
      <c r="T15" s="83"/>
    </row>
    <row r="16" s="64" customFormat="1" customHeight="1" spans="1:20">
      <c r="A16" s="77"/>
      <c r="B16" s="77"/>
      <c r="C16" s="78"/>
      <c r="D16" s="78"/>
      <c r="E16" s="77"/>
      <c r="F16" s="79"/>
      <c r="G16" s="80"/>
      <c r="H16" s="81"/>
      <c r="I16" s="90"/>
      <c r="J16" s="80"/>
      <c r="K16" s="80"/>
      <c r="L16" s="79"/>
      <c r="M16" s="80"/>
      <c r="N16" s="80"/>
      <c r="O16" s="80">
        <f t="shared" si="0"/>
        <v>0</v>
      </c>
      <c r="P16" s="80" t="str">
        <f t="shared" si="1"/>
        <v/>
      </c>
      <c r="Q16" s="83"/>
      <c r="R16" s="83"/>
      <c r="S16" s="83"/>
      <c r="T16" s="83"/>
    </row>
    <row r="17" s="64" customFormat="1" customHeight="1" spans="1:20">
      <c r="A17" s="77"/>
      <c r="B17" s="77"/>
      <c r="C17" s="78"/>
      <c r="D17" s="78"/>
      <c r="E17" s="77"/>
      <c r="F17" s="79"/>
      <c r="G17" s="80"/>
      <c r="H17" s="81"/>
      <c r="I17" s="90"/>
      <c r="J17" s="80"/>
      <c r="K17" s="80"/>
      <c r="L17" s="79"/>
      <c r="M17" s="80"/>
      <c r="N17" s="80"/>
      <c r="O17" s="80">
        <f t="shared" si="0"/>
        <v>0</v>
      </c>
      <c r="P17" s="80" t="str">
        <f t="shared" si="1"/>
        <v/>
      </c>
      <c r="Q17" s="83"/>
      <c r="R17" s="83"/>
      <c r="S17" s="83"/>
      <c r="T17" s="83"/>
    </row>
    <row r="18" s="64" customFormat="1" customHeight="1" spans="1:20">
      <c r="A18" s="77"/>
      <c r="B18" s="77"/>
      <c r="C18" s="78"/>
      <c r="D18" s="78"/>
      <c r="E18" s="77"/>
      <c r="F18" s="79"/>
      <c r="G18" s="80"/>
      <c r="H18" s="81"/>
      <c r="I18" s="90"/>
      <c r="J18" s="80"/>
      <c r="K18" s="80"/>
      <c r="L18" s="79"/>
      <c r="M18" s="80"/>
      <c r="N18" s="80"/>
      <c r="O18" s="80">
        <f t="shared" si="0"/>
        <v>0</v>
      </c>
      <c r="P18" s="80" t="str">
        <f t="shared" si="1"/>
        <v/>
      </c>
      <c r="Q18" s="83"/>
      <c r="R18" s="83"/>
      <c r="S18" s="83"/>
      <c r="T18" s="83"/>
    </row>
    <row r="19" s="64" customFormat="1" customHeight="1" spans="1:20">
      <c r="A19" s="77"/>
      <c r="B19" s="77"/>
      <c r="C19" s="78"/>
      <c r="D19" s="78"/>
      <c r="E19" s="77"/>
      <c r="F19" s="79"/>
      <c r="G19" s="80"/>
      <c r="H19" s="81"/>
      <c r="I19" s="90"/>
      <c r="J19" s="80"/>
      <c r="K19" s="80"/>
      <c r="L19" s="79"/>
      <c r="M19" s="80"/>
      <c r="N19" s="80"/>
      <c r="O19" s="80">
        <f t="shared" si="0"/>
        <v>0</v>
      </c>
      <c r="P19" s="80" t="str">
        <f t="shared" si="1"/>
        <v/>
      </c>
      <c r="Q19" s="83"/>
      <c r="R19" s="83"/>
      <c r="S19" s="83"/>
      <c r="T19" s="83"/>
    </row>
    <row r="20" s="64" customFormat="1" customHeight="1" spans="1:20">
      <c r="A20" s="77"/>
      <c r="B20" s="77"/>
      <c r="C20" s="78"/>
      <c r="D20" s="78"/>
      <c r="E20" s="77"/>
      <c r="F20" s="79"/>
      <c r="G20" s="80"/>
      <c r="H20" s="81"/>
      <c r="I20" s="90"/>
      <c r="J20" s="80"/>
      <c r="K20" s="80"/>
      <c r="L20" s="79"/>
      <c r="M20" s="80"/>
      <c r="N20" s="80"/>
      <c r="O20" s="80">
        <f t="shared" si="0"/>
        <v>0</v>
      </c>
      <c r="P20" s="80" t="str">
        <f t="shared" si="1"/>
        <v/>
      </c>
      <c r="Q20" s="83"/>
      <c r="R20" s="83"/>
      <c r="S20" s="83"/>
      <c r="T20" s="83"/>
    </row>
    <row r="21" s="64" customFormat="1" customHeight="1" spans="1:20">
      <c r="A21" s="77"/>
      <c r="B21" s="77"/>
      <c r="C21" s="78"/>
      <c r="D21" s="78"/>
      <c r="E21" s="77"/>
      <c r="F21" s="79"/>
      <c r="G21" s="80"/>
      <c r="H21" s="81"/>
      <c r="I21" s="90"/>
      <c r="J21" s="80"/>
      <c r="K21" s="80"/>
      <c r="L21" s="79"/>
      <c r="M21" s="80"/>
      <c r="N21" s="80"/>
      <c r="O21" s="80">
        <f t="shared" si="0"/>
        <v>0</v>
      </c>
      <c r="P21" s="80" t="str">
        <f t="shared" si="1"/>
        <v/>
      </c>
      <c r="Q21" s="83"/>
      <c r="R21" s="83"/>
      <c r="S21" s="83"/>
      <c r="T21" s="83"/>
    </row>
    <row r="22" s="64" customFormat="1" customHeight="1" spans="1:20">
      <c r="A22" s="77"/>
      <c r="B22" s="77"/>
      <c r="C22" s="78"/>
      <c r="D22" s="78"/>
      <c r="E22" s="77"/>
      <c r="F22" s="79"/>
      <c r="G22" s="80"/>
      <c r="H22" s="81"/>
      <c r="I22" s="90"/>
      <c r="J22" s="80"/>
      <c r="K22" s="80"/>
      <c r="L22" s="79"/>
      <c r="M22" s="80"/>
      <c r="N22" s="80"/>
      <c r="O22" s="80">
        <f t="shared" si="0"/>
        <v>0</v>
      </c>
      <c r="P22" s="80" t="str">
        <f t="shared" si="1"/>
        <v/>
      </c>
      <c r="Q22" s="83"/>
      <c r="R22" s="83"/>
      <c r="S22" s="83"/>
      <c r="T22" s="83"/>
    </row>
    <row r="23" s="64" customFormat="1" customHeight="1" spans="1:20">
      <c r="A23" s="77"/>
      <c r="B23" s="77"/>
      <c r="C23" s="78"/>
      <c r="D23" s="78"/>
      <c r="E23" s="77"/>
      <c r="F23" s="79"/>
      <c r="G23" s="80"/>
      <c r="H23" s="81"/>
      <c r="I23" s="90"/>
      <c r="J23" s="80"/>
      <c r="K23" s="80"/>
      <c r="L23" s="79"/>
      <c r="M23" s="80"/>
      <c r="N23" s="80"/>
      <c r="O23" s="80">
        <f t="shared" si="0"/>
        <v>0</v>
      </c>
      <c r="P23" s="80" t="str">
        <f t="shared" si="1"/>
        <v/>
      </c>
      <c r="Q23" s="83"/>
      <c r="R23" s="83"/>
      <c r="S23" s="83"/>
      <c r="T23" s="83"/>
    </row>
    <row r="24" s="64" customFormat="1" customHeight="1" spans="1:20">
      <c r="A24" s="77"/>
      <c r="B24" s="77"/>
      <c r="C24" s="78"/>
      <c r="D24" s="78"/>
      <c r="E24" s="77"/>
      <c r="F24" s="79"/>
      <c r="G24" s="80"/>
      <c r="H24" s="81"/>
      <c r="I24" s="90"/>
      <c r="J24" s="80"/>
      <c r="K24" s="80"/>
      <c r="L24" s="79"/>
      <c r="M24" s="80"/>
      <c r="N24" s="80"/>
      <c r="O24" s="80">
        <f t="shared" si="0"/>
        <v>0</v>
      </c>
      <c r="P24" s="80" t="str">
        <f t="shared" si="1"/>
        <v/>
      </c>
      <c r="Q24" s="83"/>
      <c r="R24" s="83"/>
      <c r="S24" s="83"/>
      <c r="T24" s="83"/>
    </row>
    <row r="25" s="64" customFormat="1" customHeight="1" spans="1:20">
      <c r="A25" s="82" t="s">
        <v>679</v>
      </c>
      <c r="B25" s="82"/>
      <c r="C25" s="82"/>
      <c r="D25" s="82"/>
      <c r="E25" s="77"/>
      <c r="F25" s="79"/>
      <c r="G25" s="80"/>
      <c r="H25" s="81">
        <f>SUM(H7:H24)</f>
        <v>0</v>
      </c>
      <c r="I25" s="90"/>
      <c r="J25" s="80"/>
      <c r="K25" s="80">
        <f>SUM(K7:K24)</f>
        <v>0</v>
      </c>
      <c r="L25" s="79"/>
      <c r="M25" s="80"/>
      <c r="N25" s="80">
        <f>SUM(N7:N24)</f>
        <v>0</v>
      </c>
      <c r="O25" s="80">
        <f t="shared" si="0"/>
        <v>0</v>
      </c>
      <c r="P25" s="80" t="str">
        <f t="shared" si="1"/>
        <v/>
      </c>
      <c r="Q25" s="83"/>
      <c r="R25" s="83"/>
      <c r="S25" s="83"/>
      <c r="T25" s="83"/>
    </row>
    <row r="26" s="64" customFormat="1" customHeight="1" spans="1:20">
      <c r="A26" s="82" t="s">
        <v>898</v>
      </c>
      <c r="B26" s="82"/>
      <c r="C26" s="82"/>
      <c r="D26" s="82"/>
      <c r="E26" s="77"/>
      <c r="F26" s="79"/>
      <c r="G26" s="80"/>
      <c r="H26" s="81"/>
      <c r="I26" s="90"/>
      <c r="J26" s="80"/>
      <c r="K26" s="80"/>
      <c r="L26" s="79"/>
      <c r="M26" s="80"/>
      <c r="N26" s="80">
        <v>0</v>
      </c>
      <c r="O26" s="80">
        <f t="shared" si="0"/>
        <v>0</v>
      </c>
      <c r="P26" s="80" t="str">
        <f t="shared" si="1"/>
        <v/>
      </c>
      <c r="Q26" s="83"/>
      <c r="R26" s="83"/>
      <c r="S26" s="83"/>
      <c r="T26" s="83"/>
    </row>
    <row r="27" s="64" customFormat="1" customHeight="1" spans="1:20">
      <c r="A27" s="82" t="s">
        <v>899</v>
      </c>
      <c r="B27" s="82"/>
      <c r="C27" s="82"/>
      <c r="D27" s="82"/>
      <c r="E27" s="83"/>
      <c r="F27" s="79"/>
      <c r="G27" s="80"/>
      <c r="H27" s="81">
        <f>H25-H26</f>
        <v>0</v>
      </c>
      <c r="I27" s="90"/>
      <c r="J27" s="80"/>
      <c r="K27" s="80">
        <f>K25-K26</f>
        <v>0</v>
      </c>
      <c r="L27" s="79"/>
      <c r="M27" s="80"/>
      <c r="N27" s="80">
        <f>N25-N26</f>
        <v>0</v>
      </c>
      <c r="O27" s="80">
        <f t="shared" si="0"/>
        <v>0</v>
      </c>
      <c r="P27" s="80" t="str">
        <f t="shared" si="1"/>
        <v/>
      </c>
      <c r="Q27" s="83"/>
      <c r="R27" s="83"/>
      <c r="S27" s="83"/>
      <c r="T27" s="83"/>
    </row>
    <row r="28" s="64" customFormat="1" customHeight="1" spans="1:12">
      <c r="A28" s="84" t="str">
        <f>[49]封面!D11&amp;[49]封面!G11</f>
        <v>被评估单位填表人：俞立华</v>
      </c>
      <c r="B28" s="84"/>
      <c r="L28" s="64" t="str">
        <f>"评估人员："&amp;[49]封面!G26</f>
        <v>评估人员：芦红义</v>
      </c>
    </row>
    <row r="29" s="64" customFormat="1" customHeight="1" spans="1:2">
      <c r="A29" s="84" t="str">
        <f>CONCATENATE([49]封面!D13,[49]封面!F13,[49]封面!G13,[49]封面!H13,[49]封面!I13,[49]封面!J13,[49]封面!K13)</f>
        <v>填表日期：2021年6月22日</v>
      </c>
      <c r="B29" s="84"/>
    </row>
  </sheetData>
  <mergeCells count="16">
    <mergeCell ref="A2:Q2"/>
    <mergeCell ref="A3:Q3"/>
    <mergeCell ref="F5:H5"/>
    <mergeCell ref="I5:K5"/>
    <mergeCell ref="L5:N5"/>
    <mergeCell ref="A5:A6"/>
    <mergeCell ref="B5:B6"/>
    <mergeCell ref="C5:C6"/>
    <mergeCell ref="D5:D6"/>
    <mergeCell ref="E5:E6"/>
    <mergeCell ref="O5:O6"/>
    <mergeCell ref="P5:P6"/>
    <mergeCell ref="Q5:Q6"/>
    <mergeCell ref="R5:R6"/>
    <mergeCell ref="S5:S6"/>
    <mergeCell ref="T5:T6"/>
  </mergeCells>
  <hyperlinks>
    <hyperlink ref="A1" location="索引目录!D52" display="返回索引页"/>
    <hyperlink ref="B1" location="非流动资产汇总!B13" display="返回"/>
  </hyperlinks>
  <printOptions horizontalCentered="1"/>
  <pageMargins left="0.354330708661417" right="0.354330708661417" top="0.78740157480315" bottom="0.78740157480315" header="1.06299212598425" footer="0.511811023622047"/>
  <pageSetup paperSize="9" scale="86" orientation="landscape"/>
  <headerFooter alignWithMargins="0">
    <oddHeader>&amp;R&amp;"宋体,常规"&amp;10表&amp;"Times New Roman,常规"4-7-3
&amp;"宋体,常规"共&amp;"Times New Roman,常规"&amp;N&amp;"宋体,常规"页第&amp;"Times New Roman,常规"&amp;P&amp;"宋体,常规"页</oddHead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M22"/>
  <sheetViews>
    <sheetView workbookViewId="0">
      <selection activeCell="A1" sqref="A1"/>
    </sheetView>
  </sheetViews>
  <sheetFormatPr defaultColWidth="9" defaultRowHeight="15.75"/>
  <cols>
    <col min="11" max="11" width="15"/>
  </cols>
  <sheetData>
    <row r="1" spans="8:13">
      <c r="H1" t="s">
        <v>738</v>
      </c>
      <c r="M1" t="s">
        <v>756</v>
      </c>
    </row>
    <row r="2" spans="8:13">
      <c r="H2" t="s">
        <v>739</v>
      </c>
      <c r="M2" t="s">
        <v>900</v>
      </c>
    </row>
    <row r="3" spans="8:13">
      <c r="H3" t="s">
        <v>738</v>
      </c>
      <c r="M3" t="s">
        <v>758</v>
      </c>
    </row>
    <row r="4" spans="8:13">
      <c r="H4" t="s">
        <v>739</v>
      </c>
      <c r="M4" s="62" t="s">
        <v>901</v>
      </c>
    </row>
    <row r="5" spans="8:13">
      <c r="H5" t="s">
        <v>738</v>
      </c>
      <c r="M5" s="61" t="s">
        <v>902</v>
      </c>
    </row>
    <row r="6" spans="8:13">
      <c r="H6" t="s">
        <v>739</v>
      </c>
      <c r="M6" t="s">
        <v>903</v>
      </c>
    </row>
    <row r="7" spans="8:13">
      <c r="H7" t="s">
        <v>738</v>
      </c>
      <c r="M7" s="61" t="s">
        <v>904</v>
      </c>
    </row>
    <row r="8" spans="8:13">
      <c r="H8" t="s">
        <v>739</v>
      </c>
      <c r="M8" t="s">
        <v>762</v>
      </c>
    </row>
    <row r="9" spans="8:13">
      <c r="H9" t="s">
        <v>738</v>
      </c>
      <c r="M9" t="s">
        <v>763</v>
      </c>
    </row>
    <row r="10" spans="8:13">
      <c r="H10" t="s">
        <v>905</v>
      </c>
      <c r="M10" t="s">
        <v>764</v>
      </c>
    </row>
    <row r="11" spans="8:13">
      <c r="H11" s="61" t="s">
        <v>906</v>
      </c>
      <c r="M11" t="s">
        <v>907</v>
      </c>
    </row>
    <row r="12" spans="8:13">
      <c r="H12" s="61" t="s">
        <v>908</v>
      </c>
      <c r="M12" t="s">
        <v>770</v>
      </c>
    </row>
    <row r="13" spans="8:13">
      <c r="H13" t="s">
        <v>909</v>
      </c>
      <c r="M13" t="s">
        <v>771</v>
      </c>
    </row>
    <row r="14" spans="8:13">
      <c r="H14" s="61" t="s">
        <v>910</v>
      </c>
      <c r="M14" t="s">
        <v>770</v>
      </c>
    </row>
    <row r="15" spans="8:13">
      <c r="H15" t="s">
        <v>911</v>
      </c>
      <c r="M15" t="s">
        <v>771</v>
      </c>
    </row>
    <row r="16" spans="8:13">
      <c r="H16" t="s">
        <v>911</v>
      </c>
      <c r="M16" t="s">
        <v>770</v>
      </c>
    </row>
    <row r="17" spans="8:13">
      <c r="H17" t="s">
        <v>912</v>
      </c>
      <c r="M17" t="s">
        <v>913</v>
      </c>
    </row>
    <row r="18" spans="8:13">
      <c r="H18" t="s">
        <v>914</v>
      </c>
      <c r="M18" t="s">
        <v>915</v>
      </c>
    </row>
    <row r="19" spans="8:13">
      <c r="H19" t="s">
        <v>750</v>
      </c>
      <c r="M19" t="s">
        <v>916</v>
      </c>
    </row>
    <row r="20" spans="8:13">
      <c r="H20" t="s">
        <v>917</v>
      </c>
      <c r="M20" t="s">
        <v>916</v>
      </c>
    </row>
    <row r="21" spans="8:13">
      <c r="H21" t="s">
        <v>752</v>
      </c>
      <c r="M21" s="61" t="s">
        <v>918</v>
      </c>
    </row>
    <row r="22" spans="8:8">
      <c r="H22" t="s">
        <v>919</v>
      </c>
    </row>
  </sheetData>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2:I20"/>
  <sheetViews>
    <sheetView workbookViewId="0">
      <selection activeCell="A1" sqref="A1"/>
    </sheetView>
  </sheetViews>
  <sheetFormatPr defaultColWidth="9" defaultRowHeight="15.75"/>
  <cols>
    <col min="8" max="8" width="14.6" customWidth="1"/>
    <col min="9" max="9" width="16.2" customWidth="1"/>
  </cols>
  <sheetData>
    <row r="2" spans="8:9">
      <c r="H2" t="s">
        <v>920</v>
      </c>
      <c r="I2">
        <v>120</v>
      </c>
    </row>
    <row r="3" spans="8:9">
      <c r="H3" t="s">
        <v>921</v>
      </c>
      <c r="I3">
        <v>2000</v>
      </c>
    </row>
    <row r="4" spans="8:9">
      <c r="H4" t="s">
        <v>922</v>
      </c>
      <c r="I4" t="s">
        <v>923</v>
      </c>
    </row>
    <row r="5" spans="8:9">
      <c r="H5" t="s">
        <v>924</v>
      </c>
      <c r="I5" t="s">
        <v>925</v>
      </c>
    </row>
    <row r="6" spans="8:9">
      <c r="H6" t="s">
        <v>926</v>
      </c>
      <c r="I6">
        <v>2</v>
      </c>
    </row>
    <row r="7" spans="8:9">
      <c r="H7" t="s">
        <v>927</v>
      </c>
      <c r="I7">
        <v>11</v>
      </c>
    </row>
    <row r="8" spans="8:9">
      <c r="H8" t="s">
        <v>928</v>
      </c>
      <c r="I8">
        <v>2.5</v>
      </c>
    </row>
    <row r="9" spans="8:9">
      <c r="H9" t="s">
        <v>927</v>
      </c>
      <c r="I9">
        <v>37</v>
      </c>
    </row>
    <row r="10" spans="8:9">
      <c r="H10" t="s">
        <v>929</v>
      </c>
      <c r="I10">
        <v>550</v>
      </c>
    </row>
    <row r="11" spans="8:9">
      <c r="H11" t="s">
        <v>930</v>
      </c>
      <c r="I11">
        <v>72</v>
      </c>
    </row>
    <row r="12" spans="8:9">
      <c r="H12" t="s">
        <v>931</v>
      </c>
      <c r="I12" t="s">
        <v>932</v>
      </c>
    </row>
    <row r="13" spans="8:9">
      <c r="H13" t="s">
        <v>933</v>
      </c>
      <c r="I13">
        <v>210</v>
      </c>
    </row>
    <row r="14" spans="8:9">
      <c r="H14" t="s">
        <v>934</v>
      </c>
      <c r="I14" t="s">
        <v>935</v>
      </c>
    </row>
    <row r="15" spans="8:9">
      <c r="H15" t="s">
        <v>936</v>
      </c>
      <c r="I15" t="s">
        <v>937</v>
      </c>
    </row>
    <row r="16" spans="8:9">
      <c r="H16" t="s">
        <v>938</v>
      </c>
      <c r="I16" t="s">
        <v>939</v>
      </c>
    </row>
    <row r="17" spans="8:9">
      <c r="H17" t="s">
        <v>940</v>
      </c>
      <c r="I17" t="s">
        <v>941</v>
      </c>
    </row>
    <row r="18" spans="8:9">
      <c r="H18" t="s">
        <v>942</v>
      </c>
      <c r="I18" t="s">
        <v>943</v>
      </c>
    </row>
    <row r="19" spans="8:9">
      <c r="H19" t="s">
        <v>944</v>
      </c>
      <c r="I19" t="s">
        <v>945</v>
      </c>
    </row>
    <row r="20" spans="8:9">
      <c r="H20" t="s">
        <v>946</v>
      </c>
      <c r="I20">
        <v>4</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showGridLines="0" workbookViewId="0">
      <pane xSplit="5" ySplit="6" topLeftCell="F26" activePane="bottomRight" state="frozen"/>
      <selection/>
      <selection pane="topRight"/>
      <selection pane="bottomLeft"/>
      <selection pane="bottomRight" activeCell="A1" sqref="A1"/>
    </sheetView>
  </sheetViews>
  <sheetFormatPr defaultColWidth="9" defaultRowHeight="15.75"/>
  <cols>
    <col min="1" max="1" width="1.5" customWidth="1"/>
    <col min="2" max="2" width="13.5" customWidth="1"/>
    <col min="3" max="3" width="16.125" customWidth="1"/>
    <col min="4" max="4" width="18.125" customWidth="1"/>
    <col min="5" max="5" width="17.25" customWidth="1"/>
    <col min="6" max="6" width="8.25" customWidth="1"/>
    <col min="7" max="7" width="4.875" customWidth="1"/>
    <col min="8" max="9" width="12.75" customWidth="1"/>
  </cols>
  <sheetData>
    <row r="1" ht="18.75" spans="1:10">
      <c r="A1" s="474" t="s">
        <v>28</v>
      </c>
      <c r="B1" s="475"/>
      <c r="C1" s="475"/>
      <c r="D1" s="475"/>
      <c r="E1" s="475"/>
      <c r="F1" s="475"/>
      <c r="G1" s="475"/>
      <c r="H1" s="475"/>
      <c r="I1" s="475"/>
      <c r="J1" s="500"/>
    </row>
    <row r="2" spans="1:10">
      <c r="A2" s="476"/>
      <c r="B2" s="477" t="s">
        <v>29</v>
      </c>
      <c r="C2" s="478"/>
      <c r="D2" s="478"/>
      <c r="E2" s="478"/>
      <c r="F2" s="478"/>
      <c r="G2" s="479"/>
      <c r="H2" s="478"/>
      <c r="I2" s="478"/>
      <c r="J2" s="499"/>
    </row>
    <row r="3" spans="1:10">
      <c r="A3" s="480"/>
      <c r="B3" s="481" t="s">
        <v>30</v>
      </c>
      <c r="C3" s="481"/>
      <c r="E3" s="482"/>
      <c r="F3" s="482"/>
      <c r="G3" s="483"/>
      <c r="H3" s="482"/>
      <c r="I3" s="482"/>
      <c r="J3" s="501"/>
    </row>
    <row r="4" spans="1:10">
      <c r="A4" s="484"/>
      <c r="B4" s="485" t="s">
        <v>31</v>
      </c>
      <c r="C4" s="485" t="s">
        <v>32</v>
      </c>
      <c r="D4" s="485" t="s">
        <v>33</v>
      </c>
      <c r="E4" s="486" t="s">
        <v>34</v>
      </c>
      <c r="F4" s="486" t="s">
        <v>35</v>
      </c>
      <c r="G4" s="487"/>
      <c r="H4" s="478"/>
      <c r="I4" s="478"/>
      <c r="J4" s="499"/>
    </row>
    <row r="5" spans="1:10">
      <c r="A5" s="476"/>
      <c r="B5" s="478"/>
      <c r="C5" s="488" t="s">
        <v>36</v>
      </c>
      <c r="D5" s="488"/>
      <c r="E5" s="488"/>
      <c r="F5" s="478"/>
      <c r="G5" s="489" t="s">
        <v>37</v>
      </c>
      <c r="H5" s="489"/>
      <c r="I5" s="489"/>
      <c r="J5" s="489"/>
    </row>
    <row r="6" spans="1:10">
      <c r="A6" s="476"/>
      <c r="C6" s="490" t="s">
        <v>38</v>
      </c>
      <c r="D6" s="490" t="s">
        <v>39</v>
      </c>
      <c r="E6" s="490" t="s">
        <v>40</v>
      </c>
      <c r="F6" s="491"/>
      <c r="G6" s="492" t="s">
        <v>41</v>
      </c>
      <c r="H6" s="492"/>
      <c r="I6" s="492" t="s">
        <v>42</v>
      </c>
      <c r="J6" s="502"/>
    </row>
    <row r="7" spans="1:10">
      <c r="A7" s="476"/>
      <c r="B7" s="478"/>
      <c r="C7" s="493"/>
      <c r="D7" s="493"/>
      <c r="E7" s="490" t="s">
        <v>43</v>
      </c>
      <c r="F7" s="491"/>
      <c r="G7" s="492"/>
      <c r="H7" s="492"/>
      <c r="I7" s="492" t="s">
        <v>44</v>
      </c>
      <c r="J7" s="503"/>
    </row>
    <row r="8" spans="1:10">
      <c r="A8" s="476"/>
      <c r="B8" s="478"/>
      <c r="C8" s="493"/>
      <c r="D8" s="493"/>
      <c r="E8" s="490" t="s">
        <v>45</v>
      </c>
      <c r="F8" s="491"/>
      <c r="G8" s="492"/>
      <c r="H8" s="492"/>
      <c r="I8" s="492" t="s">
        <v>46</v>
      </c>
      <c r="J8" s="503"/>
    </row>
    <row r="9" spans="1:10">
      <c r="A9" s="476"/>
      <c r="B9" s="478"/>
      <c r="C9" s="493"/>
      <c r="D9" s="490" t="s">
        <v>47</v>
      </c>
      <c r="E9" s="490" t="s">
        <v>48</v>
      </c>
      <c r="F9" s="491"/>
      <c r="G9" s="492"/>
      <c r="H9" s="492"/>
      <c r="I9" s="492" t="s">
        <v>49</v>
      </c>
      <c r="J9" s="503"/>
    </row>
    <row r="10" spans="1:10">
      <c r="A10" s="476"/>
      <c r="B10" s="478"/>
      <c r="C10" s="493"/>
      <c r="D10" s="490"/>
      <c r="E10" s="490" t="s">
        <v>50</v>
      </c>
      <c r="F10" s="491"/>
      <c r="G10" s="492"/>
      <c r="H10" s="492"/>
      <c r="I10" s="492" t="s">
        <v>51</v>
      </c>
      <c r="J10" s="503"/>
    </row>
    <row r="11" spans="1:10">
      <c r="A11" s="476"/>
      <c r="B11" s="478"/>
      <c r="C11" s="493"/>
      <c r="D11" s="490"/>
      <c r="E11" s="490" t="s">
        <v>52</v>
      </c>
      <c r="F11" s="478"/>
      <c r="G11" s="492"/>
      <c r="H11" s="492"/>
      <c r="I11" s="492" t="s">
        <v>53</v>
      </c>
      <c r="J11" s="503"/>
    </row>
    <row r="12" spans="1:10">
      <c r="A12" s="476"/>
      <c r="B12" s="478"/>
      <c r="C12" s="493"/>
      <c r="D12" s="490" t="s">
        <v>54</v>
      </c>
      <c r="E12" s="490"/>
      <c r="F12" s="478"/>
      <c r="G12" s="492"/>
      <c r="H12" s="492"/>
      <c r="I12" s="492" t="s">
        <v>55</v>
      </c>
      <c r="J12" s="502"/>
    </row>
    <row r="13" spans="1:10">
      <c r="A13" s="476"/>
      <c r="B13" s="478"/>
      <c r="C13" s="493"/>
      <c r="D13" s="490" t="s">
        <v>56</v>
      </c>
      <c r="E13" s="494"/>
      <c r="F13" s="478"/>
      <c r="G13" s="492"/>
      <c r="H13" s="492"/>
      <c r="I13" s="492" t="s">
        <v>57</v>
      </c>
      <c r="J13" s="502"/>
    </row>
    <row r="14" spans="1:10">
      <c r="A14" s="476"/>
      <c r="B14" s="478"/>
      <c r="C14" s="493"/>
      <c r="D14" s="490" t="s">
        <v>58</v>
      </c>
      <c r="E14" s="494"/>
      <c r="F14" s="478"/>
      <c r="G14" s="492"/>
      <c r="H14" s="492"/>
      <c r="I14" s="492" t="s">
        <v>59</v>
      </c>
      <c r="J14" s="502"/>
    </row>
    <row r="15" spans="1:10">
      <c r="A15" s="476"/>
      <c r="B15" s="478"/>
      <c r="C15" s="493"/>
      <c r="D15" s="490" t="s">
        <v>60</v>
      </c>
      <c r="E15" s="494"/>
      <c r="F15" s="478"/>
      <c r="G15" s="492"/>
      <c r="H15" s="492"/>
      <c r="I15" s="492" t="s">
        <v>61</v>
      </c>
      <c r="J15" s="502"/>
    </row>
    <row r="16" spans="1:10">
      <c r="A16" s="476"/>
      <c r="B16" s="478"/>
      <c r="C16" s="493"/>
      <c r="D16" s="490" t="s">
        <v>62</v>
      </c>
      <c r="E16" s="494"/>
      <c r="F16" s="478"/>
      <c r="G16" s="492"/>
      <c r="H16" s="492"/>
      <c r="I16" s="492" t="s">
        <v>63</v>
      </c>
      <c r="J16" s="504"/>
    </row>
    <row r="17" spans="1:10">
      <c r="A17" s="476"/>
      <c r="B17" s="478"/>
      <c r="C17" s="493"/>
      <c r="D17" s="490" t="s">
        <v>64</v>
      </c>
      <c r="E17" s="494"/>
      <c r="F17" s="478"/>
      <c r="G17" s="492"/>
      <c r="H17" s="492"/>
      <c r="I17" s="492" t="s">
        <v>65</v>
      </c>
      <c r="J17" s="502"/>
    </row>
    <row r="18" spans="1:10">
      <c r="A18" s="476"/>
      <c r="B18" s="478"/>
      <c r="C18" s="493"/>
      <c r="D18" s="490" t="s">
        <v>66</v>
      </c>
      <c r="E18" s="494"/>
      <c r="F18" s="478"/>
      <c r="G18" s="492"/>
      <c r="H18" s="492"/>
      <c r="I18" s="492" t="s">
        <v>67</v>
      </c>
      <c r="J18" s="502"/>
    </row>
    <row r="19" spans="1:10">
      <c r="A19" s="476"/>
      <c r="B19" s="478"/>
      <c r="C19" s="493"/>
      <c r="D19" s="490" t="s">
        <v>68</v>
      </c>
      <c r="E19" s="494"/>
      <c r="F19" s="478"/>
      <c r="G19" s="492"/>
      <c r="H19" s="492"/>
      <c r="I19" s="492" t="s">
        <v>69</v>
      </c>
      <c r="J19" s="502"/>
    </row>
    <row r="20" spans="1:10">
      <c r="A20" s="476"/>
      <c r="B20" s="478"/>
      <c r="C20" s="493"/>
      <c r="D20" s="490" t="s">
        <v>70</v>
      </c>
      <c r="E20" s="490" t="s">
        <v>71</v>
      </c>
      <c r="F20" s="478"/>
      <c r="G20" s="492"/>
      <c r="H20" s="492"/>
      <c r="I20" s="492" t="s">
        <v>72</v>
      </c>
      <c r="J20" s="502"/>
    </row>
    <row r="21" spans="1:10">
      <c r="A21" s="476"/>
      <c r="B21" s="478"/>
      <c r="C21" s="493"/>
      <c r="D21" s="490"/>
      <c r="E21" s="490" t="s">
        <v>73</v>
      </c>
      <c r="F21" s="478"/>
      <c r="G21" s="492"/>
      <c r="H21" s="492"/>
      <c r="I21" s="492"/>
      <c r="J21" s="502"/>
    </row>
    <row r="22" spans="1:10">
      <c r="A22" s="476"/>
      <c r="B22" s="478"/>
      <c r="C22" s="493"/>
      <c r="D22" s="490"/>
      <c r="E22" s="490" t="s">
        <v>74</v>
      </c>
      <c r="F22" s="478"/>
      <c r="G22" s="492"/>
      <c r="H22" s="492"/>
      <c r="I22" s="492"/>
      <c r="J22" s="502"/>
    </row>
    <row r="23" spans="1:10">
      <c r="A23" s="476"/>
      <c r="B23" s="478"/>
      <c r="C23" s="493"/>
      <c r="D23" s="490"/>
      <c r="E23" s="490" t="s">
        <v>75</v>
      </c>
      <c r="F23" s="478"/>
      <c r="G23" s="492" t="s">
        <v>76</v>
      </c>
      <c r="H23" s="492"/>
      <c r="I23" s="492" t="s">
        <v>77</v>
      </c>
      <c r="J23" s="502"/>
    </row>
    <row r="24" spans="1:10">
      <c r="A24" s="476"/>
      <c r="B24" s="478"/>
      <c r="C24" s="493"/>
      <c r="D24" s="490"/>
      <c r="E24" s="490" t="s">
        <v>78</v>
      </c>
      <c r="F24" s="478"/>
      <c r="G24" s="492"/>
      <c r="H24" s="492"/>
      <c r="I24" s="492" t="s">
        <v>79</v>
      </c>
      <c r="J24" s="502"/>
    </row>
    <row r="25" spans="1:10">
      <c r="A25" s="476"/>
      <c r="B25" s="478"/>
      <c r="C25" s="493"/>
      <c r="D25" s="490"/>
      <c r="E25" s="490" t="s">
        <v>80</v>
      </c>
      <c r="F25" s="478"/>
      <c r="G25" s="492"/>
      <c r="H25" s="492"/>
      <c r="I25" s="492" t="s">
        <v>81</v>
      </c>
      <c r="J25" s="502"/>
    </row>
    <row r="26" spans="1:10">
      <c r="A26" s="476"/>
      <c r="B26" s="478"/>
      <c r="C26" s="493"/>
      <c r="D26" s="490"/>
      <c r="E26" s="490" t="s">
        <v>82</v>
      </c>
      <c r="F26" s="478"/>
      <c r="G26" s="492"/>
      <c r="H26" s="492"/>
      <c r="I26" s="492" t="s">
        <v>83</v>
      </c>
      <c r="J26" s="502"/>
    </row>
    <row r="27" spans="1:10">
      <c r="A27" s="476"/>
      <c r="B27" s="478"/>
      <c r="C27" s="493"/>
      <c r="D27" s="490"/>
      <c r="E27" s="490" t="s">
        <v>84</v>
      </c>
      <c r="F27" s="478"/>
      <c r="G27" s="492"/>
      <c r="H27" s="492"/>
      <c r="I27" s="492" t="s">
        <v>85</v>
      </c>
      <c r="J27" s="502"/>
    </row>
    <row r="28" spans="1:10">
      <c r="A28" s="476"/>
      <c r="B28" s="478"/>
      <c r="C28" s="493"/>
      <c r="D28" s="490"/>
      <c r="E28" s="490" t="s">
        <v>86</v>
      </c>
      <c r="F28" s="478"/>
      <c r="G28" s="492"/>
      <c r="H28" s="492"/>
      <c r="I28" s="492" t="s">
        <v>87</v>
      </c>
      <c r="J28" s="502"/>
    </row>
    <row r="29" spans="1:10">
      <c r="A29" s="476"/>
      <c r="B29" s="478"/>
      <c r="C29" s="493"/>
      <c r="D29" s="490"/>
      <c r="E29" s="490" t="s">
        <v>88</v>
      </c>
      <c r="F29" s="478"/>
      <c r="G29" s="492"/>
      <c r="H29" s="492"/>
      <c r="I29" s="492" t="s">
        <v>89</v>
      </c>
      <c r="J29" s="499"/>
    </row>
    <row r="30" spans="1:10">
      <c r="A30" s="476"/>
      <c r="B30" s="478"/>
      <c r="C30" s="493"/>
      <c r="D30" s="490"/>
      <c r="E30" s="490" t="s">
        <v>90</v>
      </c>
      <c r="F30" s="478"/>
      <c r="G30" s="492"/>
      <c r="H30" s="492"/>
      <c r="I30" s="492" t="s">
        <v>91</v>
      </c>
      <c r="J30" s="499"/>
    </row>
    <row r="31" spans="1:10">
      <c r="A31" s="476"/>
      <c r="B31" s="478"/>
      <c r="C31" s="493"/>
      <c r="D31" s="490"/>
      <c r="E31" s="490" t="s">
        <v>92</v>
      </c>
      <c r="F31" s="478"/>
      <c r="G31" s="492"/>
      <c r="H31" s="492"/>
      <c r="I31" s="492" t="s">
        <v>93</v>
      </c>
      <c r="J31" s="499"/>
    </row>
    <row r="32" spans="1:10">
      <c r="A32" s="476"/>
      <c r="B32" s="478"/>
      <c r="C32" s="493"/>
      <c r="D32" s="490"/>
      <c r="E32" s="490" t="s">
        <v>94</v>
      </c>
      <c r="F32" s="478"/>
      <c r="J32" s="499"/>
    </row>
    <row r="33" spans="1:10">
      <c r="A33" s="476"/>
      <c r="B33" s="478"/>
      <c r="C33" s="493"/>
      <c r="D33" s="490"/>
      <c r="E33" s="490" t="s">
        <v>95</v>
      </c>
      <c r="F33" s="478"/>
      <c r="G33" s="478"/>
      <c r="H33" s="478"/>
      <c r="I33" s="478"/>
      <c r="J33" s="499"/>
    </row>
    <row r="34" spans="1:10">
      <c r="A34" s="476"/>
      <c r="C34" s="493"/>
      <c r="D34" s="490"/>
      <c r="E34" s="490" t="s">
        <v>96</v>
      </c>
      <c r="F34" s="478"/>
      <c r="G34" s="478"/>
      <c r="H34" s="478"/>
      <c r="I34" s="478"/>
      <c r="J34" s="499"/>
    </row>
    <row r="35" spans="1:10">
      <c r="A35" s="476"/>
      <c r="C35" s="493"/>
      <c r="D35" s="490"/>
      <c r="E35" s="490" t="s">
        <v>97</v>
      </c>
      <c r="F35" s="478"/>
      <c r="G35" s="478"/>
      <c r="H35" s="478"/>
      <c r="I35" s="478"/>
      <c r="J35" s="499"/>
    </row>
    <row r="36" spans="1:9">
      <c r="A36" s="476"/>
      <c r="B36" s="478"/>
      <c r="C36" s="493"/>
      <c r="D36" s="490" t="s">
        <v>98</v>
      </c>
      <c r="E36" s="490"/>
      <c r="F36" s="478"/>
      <c r="G36" s="478"/>
      <c r="H36" s="478"/>
      <c r="I36" s="478"/>
    </row>
    <row r="37" spans="1:9">
      <c r="A37" s="476"/>
      <c r="C37" s="493"/>
      <c r="D37" s="490" t="s">
        <v>99</v>
      </c>
      <c r="E37" s="490"/>
      <c r="F37" s="478"/>
      <c r="G37" s="478"/>
      <c r="H37" s="478"/>
      <c r="I37" s="478"/>
    </row>
    <row r="38" spans="1:9">
      <c r="A38" s="476"/>
      <c r="B38" s="478"/>
      <c r="C38" s="494"/>
      <c r="D38" s="490" t="s">
        <v>100</v>
      </c>
      <c r="E38" s="494"/>
      <c r="G38" s="478"/>
      <c r="H38" s="478"/>
      <c r="I38" s="478"/>
    </row>
    <row r="39" spans="1:5">
      <c r="A39" s="476"/>
      <c r="B39" s="478"/>
      <c r="C39" s="494"/>
      <c r="D39" s="490" t="s">
        <v>101</v>
      </c>
      <c r="E39" s="490"/>
    </row>
    <row r="40" ht="14.25" customHeight="1" spans="1:10">
      <c r="A40" s="476"/>
      <c r="B40" s="478"/>
      <c r="C40" s="494"/>
      <c r="D40" s="490" t="s">
        <v>102</v>
      </c>
      <c r="E40" s="490"/>
      <c r="J40" s="499"/>
    </row>
    <row r="41" ht="14.25" customHeight="1" spans="1:10">
      <c r="A41" s="476"/>
      <c r="B41" s="478"/>
      <c r="C41" s="494"/>
      <c r="D41" s="490" t="s">
        <v>103</v>
      </c>
      <c r="E41" s="490"/>
      <c r="J41" s="499"/>
    </row>
    <row r="42" ht="14.25" customHeight="1" spans="1:10">
      <c r="A42" s="476"/>
      <c r="B42" s="478"/>
      <c r="C42" s="493"/>
      <c r="D42" s="490" t="s">
        <v>104</v>
      </c>
      <c r="E42" s="490"/>
      <c r="F42" s="495"/>
      <c r="J42" s="499"/>
    </row>
    <row r="43" spans="1:10">
      <c r="A43" s="496"/>
      <c r="B43" s="478"/>
      <c r="C43" s="493"/>
      <c r="D43" s="490" t="s">
        <v>105</v>
      </c>
      <c r="E43" s="490"/>
      <c r="F43" s="491"/>
      <c r="G43" s="478"/>
      <c r="H43" s="478"/>
      <c r="I43" s="478"/>
      <c r="J43" s="499"/>
    </row>
    <row r="44" spans="1:10">
      <c r="A44" s="496"/>
      <c r="B44" s="478"/>
      <c r="D44" s="490" t="s">
        <v>106</v>
      </c>
      <c r="E44" s="490" t="s">
        <v>107</v>
      </c>
      <c r="F44" s="495"/>
      <c r="G44" s="478"/>
      <c r="H44" s="478"/>
      <c r="I44" s="478"/>
      <c r="J44" s="499"/>
    </row>
    <row r="45" spans="1:10">
      <c r="A45" s="496"/>
      <c r="B45" s="478"/>
      <c r="C45" s="494"/>
      <c r="D45" s="490"/>
      <c r="E45" s="490" t="s">
        <v>108</v>
      </c>
      <c r="F45" s="495"/>
      <c r="G45" s="478"/>
      <c r="H45" s="478"/>
      <c r="I45" s="478"/>
      <c r="J45" s="499"/>
    </row>
    <row r="46" spans="1:10">
      <c r="A46" s="496"/>
      <c r="B46" s="478"/>
      <c r="C46" s="494"/>
      <c r="D46" s="490"/>
      <c r="E46" s="490" t="s">
        <v>109</v>
      </c>
      <c r="F46" s="495"/>
      <c r="G46" s="478"/>
      <c r="H46" s="478"/>
      <c r="I46" s="478"/>
      <c r="J46" s="499"/>
    </row>
    <row r="47" spans="1:10">
      <c r="A47" s="496"/>
      <c r="B47" s="478"/>
      <c r="C47" s="493"/>
      <c r="D47" s="490" t="s">
        <v>110</v>
      </c>
      <c r="E47" s="490"/>
      <c r="F47" s="495"/>
      <c r="G47" s="478"/>
      <c r="J47" s="499"/>
    </row>
    <row r="48" spans="1:10">
      <c r="A48" s="496"/>
      <c r="B48" s="478"/>
      <c r="C48" s="493"/>
      <c r="D48" s="490" t="s">
        <v>111</v>
      </c>
      <c r="E48" s="497" t="s">
        <v>112</v>
      </c>
      <c r="F48" s="498" t="s">
        <v>113</v>
      </c>
      <c r="G48" s="478"/>
      <c r="H48" s="498" t="s">
        <v>114</v>
      </c>
      <c r="I48" s="498" t="s">
        <v>115</v>
      </c>
      <c r="J48" s="499"/>
    </row>
    <row r="49" spans="1:10">
      <c r="A49" s="496"/>
      <c r="B49" s="478"/>
      <c r="C49" s="490"/>
      <c r="D49" s="490" t="s">
        <v>116</v>
      </c>
      <c r="E49" s="490" t="s">
        <v>117</v>
      </c>
      <c r="F49" s="478"/>
      <c r="G49" s="478"/>
      <c r="H49" s="499"/>
      <c r="I49" s="499"/>
      <c r="J49" s="499"/>
    </row>
    <row r="50" spans="1:10">
      <c r="A50" s="496"/>
      <c r="B50" s="478"/>
      <c r="C50" s="494"/>
      <c r="D50" s="490"/>
      <c r="E50" s="490" t="s">
        <v>118</v>
      </c>
      <c r="F50" s="478"/>
      <c r="G50" s="478"/>
      <c r="H50" s="499"/>
      <c r="I50" s="499"/>
      <c r="J50" s="499"/>
    </row>
    <row r="51" spans="1:10">
      <c r="A51" s="496"/>
      <c r="B51" s="478"/>
      <c r="C51" s="494"/>
      <c r="D51" s="490"/>
      <c r="E51" s="490" t="s">
        <v>119</v>
      </c>
      <c r="F51" s="478"/>
      <c r="G51" s="478"/>
      <c r="H51" s="499"/>
      <c r="I51" s="499"/>
      <c r="J51" s="499"/>
    </row>
    <row r="52" spans="2:9">
      <c r="B52" s="478"/>
      <c r="C52" s="494"/>
      <c r="D52" s="490"/>
      <c r="E52" s="490" t="s">
        <v>120</v>
      </c>
      <c r="F52" s="478"/>
      <c r="G52" s="478"/>
      <c r="H52" s="499"/>
      <c r="I52" s="499"/>
    </row>
    <row r="53" spans="2:7">
      <c r="B53" s="478"/>
      <c r="C53" s="494"/>
      <c r="D53" s="490"/>
      <c r="E53" s="490" t="s">
        <v>121</v>
      </c>
      <c r="F53" s="478"/>
      <c r="G53" s="478"/>
    </row>
    <row r="54" spans="2:9">
      <c r="B54" s="478"/>
      <c r="C54" s="494"/>
      <c r="D54" s="490"/>
      <c r="E54" s="490" t="s">
        <v>122</v>
      </c>
      <c r="F54" s="478"/>
      <c r="G54" s="478"/>
      <c r="H54" s="499"/>
      <c r="I54" s="499"/>
    </row>
    <row r="55" spans="2:9">
      <c r="B55" s="478"/>
      <c r="C55" s="490" t="s">
        <v>123</v>
      </c>
      <c r="D55" s="490"/>
      <c r="E55" s="490" t="s">
        <v>124</v>
      </c>
      <c r="F55" s="499"/>
      <c r="G55" s="478"/>
      <c r="H55" s="499"/>
      <c r="I55" s="499"/>
    </row>
    <row r="56" spans="1:10">
      <c r="A56" s="496"/>
      <c r="B56" s="478"/>
      <c r="C56" s="490"/>
      <c r="D56" s="490"/>
      <c r="E56" s="490" t="s">
        <v>125</v>
      </c>
      <c r="F56" s="499"/>
      <c r="G56" s="478"/>
      <c r="J56" s="499"/>
    </row>
    <row r="57" spans="1:10">
      <c r="A57" s="496"/>
      <c r="B57" s="478"/>
      <c r="C57" s="493"/>
      <c r="D57" s="490" t="s">
        <v>126</v>
      </c>
      <c r="E57" s="490" t="s">
        <v>127</v>
      </c>
      <c r="G57" s="478"/>
      <c r="J57" s="499"/>
    </row>
    <row r="58" spans="2:7">
      <c r="B58" s="478"/>
      <c r="C58" s="493"/>
      <c r="D58" s="490"/>
      <c r="E58" s="490" t="s">
        <v>128</v>
      </c>
      <c r="G58" s="478"/>
    </row>
    <row r="59" spans="2:7">
      <c r="B59" s="478"/>
      <c r="C59" s="490"/>
      <c r="E59" s="490" t="s">
        <v>129</v>
      </c>
      <c r="F59" s="478"/>
      <c r="G59" s="478"/>
    </row>
    <row r="60" spans="3:9">
      <c r="C60" s="490"/>
      <c r="D60" s="490" t="s">
        <v>130</v>
      </c>
      <c r="E60" s="490"/>
      <c r="F60" s="499"/>
      <c r="G60" s="478"/>
      <c r="H60" s="499"/>
      <c r="I60" s="499"/>
    </row>
    <row r="61" spans="3:9">
      <c r="C61" s="490"/>
      <c r="D61" s="490" t="s">
        <v>131</v>
      </c>
      <c r="E61" s="490"/>
      <c r="F61" s="499"/>
      <c r="G61" s="478"/>
      <c r="H61" s="499"/>
      <c r="I61" s="499"/>
    </row>
    <row r="62" spans="3:7">
      <c r="C62" s="490"/>
      <c r="D62" s="490" t="s">
        <v>132</v>
      </c>
      <c r="E62" s="490"/>
      <c r="F62" s="499"/>
      <c r="G62" s="499"/>
    </row>
    <row r="63" spans="3:7">
      <c r="C63" s="490"/>
      <c r="D63" s="490" t="s">
        <v>133</v>
      </c>
      <c r="E63" s="490" t="s">
        <v>134</v>
      </c>
      <c r="G63" s="499"/>
    </row>
    <row r="64" spans="3:7">
      <c r="C64" s="490"/>
      <c r="D64" s="490"/>
      <c r="E64" s="490" t="s">
        <v>135</v>
      </c>
      <c r="G64" s="499"/>
    </row>
    <row r="65" spans="3:6">
      <c r="C65" s="490"/>
      <c r="D65" s="490" t="s">
        <v>136</v>
      </c>
      <c r="E65" s="490" t="s">
        <v>137</v>
      </c>
      <c r="F65" s="478"/>
    </row>
    <row r="66" spans="3:5">
      <c r="C66" s="490"/>
      <c r="D66" s="490" t="s">
        <v>138</v>
      </c>
      <c r="E66" s="490"/>
    </row>
    <row r="67" spans="3:5">
      <c r="C67" s="490"/>
      <c r="D67" s="490" t="s">
        <v>139</v>
      </c>
      <c r="E67" s="490"/>
    </row>
    <row r="68" spans="3:5">
      <c r="C68" s="490"/>
      <c r="D68" s="490" t="s">
        <v>140</v>
      </c>
      <c r="E68" s="490"/>
    </row>
    <row r="69" spans="3:5">
      <c r="C69" s="490"/>
      <c r="D69" s="490" t="s">
        <v>141</v>
      </c>
      <c r="E69" s="490" t="s">
        <v>142</v>
      </c>
    </row>
    <row r="70" spans="3:5">
      <c r="C70" s="494"/>
      <c r="D70" s="494"/>
      <c r="E70" s="490" t="s">
        <v>143</v>
      </c>
    </row>
    <row r="71" spans="3:5">
      <c r="C71" s="494"/>
      <c r="D71" s="494"/>
      <c r="E71" s="490" t="s">
        <v>144</v>
      </c>
    </row>
  </sheetData>
  <mergeCells count="3">
    <mergeCell ref="B3:C3"/>
    <mergeCell ref="C5:E5"/>
    <mergeCell ref="G5:J5"/>
  </mergeCells>
  <hyperlinks>
    <hyperlink ref="B2" location="封面!A1" display="评估申报表封面"/>
    <hyperlink ref="E4" location="汇总表!A1" display="汇总表"/>
    <hyperlink ref="F4" location="分类汇表!A1" display="分类汇总表"/>
    <hyperlink ref="C6" location="流动汇总!A1" display="流动资产"/>
    <hyperlink ref="E6" location="现金!A1" display="现金"/>
    <hyperlink ref="E7" location="银行存款!A1" display="银行存款"/>
    <hyperlink ref="E8" location="其他货币资金!A1" display="其他货币资金"/>
    <hyperlink ref="D9" location="金融资产汇总表!B1" display="交易性金融资产"/>
    <hyperlink ref="E9" location="'金融资产-股票'!B1" display="股票投资"/>
    <hyperlink ref="E10" location="'金融资产-债券'!B1" display="债券投资"/>
    <hyperlink ref="D13" location="应收票据!A1" display="应收票据"/>
    <hyperlink ref="D14" location="应收账款!A1" display="应收账款"/>
    <hyperlink ref="D20" location="存货汇总表!A1" display="存货"/>
    <hyperlink ref="E20" location="原材料!A1" display="原材料"/>
    <hyperlink ref="E21" location="'材料采购（在途物资）'!A1" display="材料采购（在途物资）"/>
    <hyperlink ref="C55" location="非流动资产汇总!A1" display="非流动资产"/>
    <hyperlink ref="E49" location="房屋建筑物!A1" display="房屋建筑物"/>
    <hyperlink ref="E50" location="构筑物!A1" display="构筑物及其他辅助设施"/>
    <hyperlink ref="E51" location="管道和沟槽!A1" display="管道及沟槽"/>
    <hyperlink ref="E52" location="机器设备!A1" display="机器设备"/>
    <hyperlink ref="E53" location="车辆!A1" display="车辆"/>
    <hyperlink ref="E54" location="电子设备!A1" display="电子设备"/>
    <hyperlink ref="E59" location="工程物资!A1" display="工程物资"/>
    <hyperlink ref="E57" location="'在建（土建）'!A1" display="在建工程-土建工程"/>
    <hyperlink ref="E58" location="'在建（设备）'!A1" display="在建工程-设备安装工程"/>
    <hyperlink ref="E56" location="固定资产清理!A1" display="固定资产清理"/>
    <hyperlink ref="G6" location="流动负债汇总!A1" display="流动负债"/>
    <hyperlink ref="I6" location="短期借款!A1" display="短期借款"/>
    <hyperlink ref="I9" location="应付票据!A1" display="应付票据"/>
    <hyperlink ref="I10" location="应付账款!A1" display="应付账款"/>
    <hyperlink ref="I11" location="预收账款!A1" display="预收款项"/>
    <hyperlink ref="I17" location="其他应付款!A1" display="其他应付款"/>
    <hyperlink ref="I13" location="职工薪酬!A1" display="应付职工薪酬"/>
    <hyperlink ref="I14" location="应交税费!A1" display="应交税费"/>
    <hyperlink ref="I20" location="其他流动负债!A1" display="其他流动负债"/>
    <hyperlink ref="G23" location="'非流动负债汇总 '!A1" display="非流动负债"/>
    <hyperlink ref="I23" location="长期借款!A1" display="长期借款"/>
    <hyperlink ref="I26" location="长期应付款!A1" display="长期应付款"/>
    <hyperlink ref="I31" location="其他非流动负债!A1" display="其他非流动负债"/>
    <hyperlink ref="I30" location="递延所得税负债!A1" display="递延所得税负债"/>
    <hyperlink ref="B3" location="填表说明!A1" display="评估申报表说明（填表前请先阅读）"/>
    <hyperlink ref="C4" location="资产负债表!A1" display="企业原始报表"/>
    <hyperlink ref="I24" location="应付债券汇总表!A1" display="应付债券汇总"/>
    <hyperlink ref="I27" location="长期职工薪酬!A1" display="长期职工薪酬"/>
    <hyperlink ref="B4" location="基本情况!A1" display="基本情况表"/>
    <hyperlink ref="D6" location="流动汇总!B6" display="货币资金"/>
    <hyperlink ref="B3:C3" location="填表说明!B2" display="评估申报表说明（填表前请先阅读）"/>
    <hyperlink ref="E55" location="土地!A1" display="土地"/>
    <hyperlink ref="E44" location="' 以摊余成本计量的金融资产'!A1" display=" 以摊余成本计量的金融资产"/>
    <hyperlink ref="E45" location="以公允价值计量且其变动计入其他综合收益的金融资产!A1" display="以公允价值计量且其变动计入其他综合收益的金融资产"/>
    <hyperlink ref="D18" location="'应收股利（利润）'!A1" display="应收股利"/>
    <hyperlink ref="D17" location="应收利息!A1" display="应收利息"/>
    <hyperlink ref="D19" location="其他应收款!A1" display="其他应收款"/>
    <hyperlink ref="D16" location="预付账款!A1" display="预付账款"/>
    <hyperlink ref="D42" location="长期应收!A1" display="长期应收款"/>
    <hyperlink ref="D43" location="长期股权投资!Print_Area" display="长期股权投资"/>
    <hyperlink ref="D48" location="非流动资产汇总!A10" display="投资性房地产"/>
    <hyperlink ref="D67" location="长期待摊费用!A1" display="长期待摊费用"/>
    <hyperlink ref="E63" location="'无形-土地'!A1" display="土地使用权"/>
    <hyperlink ref="E65" location="'无形-其他'!A1" display="其他无形资产"/>
    <hyperlink ref="I28" location="预计负债!A1" display="预计负债"/>
    <hyperlink ref="D38" location="一年到期非流动资产!A1" display="一年到期非流动资产"/>
    <hyperlink ref="D39" location="其他流动资产!A1" display="其他流动资产"/>
    <hyperlink ref="E46" location="以公允价值计量且其变动计入当期损益的金融资产!A1" display="以公允价值计量且其变动计入当期损益的金融资产"/>
    <hyperlink ref="D47" location="其他非流动金融资产!A1" display="其他非流动金融资产"/>
    <hyperlink ref="D49" location="固定资产汇总表!A1" display="固定资产"/>
    <hyperlink ref="D57" location="在建工程汇总!A1" display="在建工程"/>
    <hyperlink ref="D60" location="生产性生物资产!A1" display="生产性生物资产"/>
    <hyperlink ref="D61" location="油气资产!A1" display="油气资产"/>
    <hyperlink ref="D63" location="无形资产汇总!A1" display="无形资产"/>
    <hyperlink ref="D65" location="开发支出!A1" display="开发支出"/>
    <hyperlink ref="D66" location="商誉!A1" display="商誉"/>
    <hyperlink ref="D68" location="递延所得税资产!A1" display="递延所得税资产"/>
    <hyperlink ref="D69" location="其他非流动资产汇总!A1" display="其他非流动资产"/>
    <hyperlink ref="I7" location="交易性金融负债!A1" display="交易性金融负债"/>
    <hyperlink ref="I15" location="应付利息!A1" display="应付利息"/>
    <hyperlink ref="I16" location="'应付股利（利润）'!A1" display="应付股利（应付利润）"/>
    <hyperlink ref="I19" location="一年到期非流动负债!A1" display="一年内到期的非流动负债"/>
    <hyperlink ref="E22" location="在库低值易耗品!A1" display="在库低值易耗品"/>
    <hyperlink ref="E23" location="包装物!A1" display="包装物"/>
    <hyperlink ref="E24" location="委托加工材料!A1" display="委托加工物资"/>
    <hyperlink ref="E25" location="'产成品（库存商品）'!A1" display="产成品(库存商品)"/>
    <hyperlink ref="E26" location="开发产品!A1" display="开发产品"/>
    <hyperlink ref="E27" location="出租开发产品!A1" display="出租开发产品"/>
    <hyperlink ref="E28" location="'在产品（自制半成品）'!A1" display="在产品"/>
    <hyperlink ref="E29" location="开发成本!A1" display="开发成本"/>
    <hyperlink ref="E30" location="分期收款发出商品!A1" display="分期收款发出商品"/>
    <hyperlink ref="E31" location="在用低值易耗品!A1" display="在用低值易耗品"/>
    <hyperlink ref="E32" location="委托代销商品!A1" display="委托代销商品"/>
    <hyperlink ref="E33" location="受托代销商品!A1" display="受托代销商品"/>
    <hyperlink ref="E34" location="未结算工程!A1" display="未结算工程"/>
    <hyperlink ref="E35" location="周转材料!A1" display="周转材料"/>
    <hyperlink ref="E69" location="其他长期资产!A1" display="其他长期资产"/>
    <hyperlink ref="E70" location="临时设施!A1" display="临时设施"/>
    <hyperlink ref="E71" location="特准储备物资!A1" display="特准储备物资"/>
    <hyperlink ref="D4" location="'资产负债表(审计后)'!A1" display="审计后资产负债表"/>
    <hyperlink ref="E64" location="'无形-矿业权'!A1" display="矿业权"/>
    <hyperlink ref="E48" location="'投资性房地产-房屋成本计量'!A1" display="（房屋成本计量"/>
    <hyperlink ref="F48" location="'投资性房地产-房屋公允价值计量'!A1" display="房屋公允价值计量"/>
    <hyperlink ref="H48" location="'投资性房地产-土地成本计量'!A1" display="土地成本计量"/>
    <hyperlink ref="I48" location="'投资性房地产-土地公允价值计量'!A1" display="土地公允价值计量）"/>
    <hyperlink ref="E11" location="'金融资产-基金'!A1" display="基金投资"/>
    <hyperlink ref="D12" location="衍生金融资产!A1" display="衍生金融资产"/>
    <hyperlink ref="D15" location="应收账款融资!A1" display="应收账款融资"/>
    <hyperlink ref="D36" location="合同资产!A1" display="合同资产"/>
    <hyperlink ref="D37" location="持有待售资产!A1" display="持有待售资产"/>
    <hyperlink ref="D40:D41" location="'可出售-股票'!A1" display="债权投资"/>
    <hyperlink ref="D40" location="债权投资!A1" display="债权投资"/>
    <hyperlink ref="D41" location="其他债权投资!A1" display="其他债权投资"/>
    <hyperlink ref="D44" location="其他权益工具汇总!A1" display="其他权益工具汇总表"/>
    <hyperlink ref="D62" location="使用权资产!A1" display="使用权资产"/>
    <hyperlink ref="I8" location="衍生金融负债!A1" display="衍生金融负债"/>
    <hyperlink ref="I12" location="合同负债!A1" display="合同负债"/>
    <hyperlink ref="I18" location="持有待售负债!A1" display="持有待售负债"/>
    <hyperlink ref="I25" location="租赁负债!A1" display="租赁负债"/>
    <hyperlink ref="I29" location="递延收益!A1" display="递延收益"/>
  </hyperlinks>
  <pageMargins left="0.748031496062992" right="0.748031496062992" top="0.78740157480315" bottom="0.196850393700787" header="0" footer="0"/>
  <pageSetup paperSize="9" scale="90" orientation="landscape"/>
  <headerFooter alignWithMargins="0"/>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39"/>
  <sheetViews>
    <sheetView zoomScale="90" zoomScaleNormal="90" workbookViewId="0">
      <selection activeCell="A1" sqref="A1"/>
    </sheetView>
  </sheetViews>
  <sheetFormatPr defaultColWidth="9" defaultRowHeight="15.75" customHeight="1"/>
  <cols>
    <col min="1" max="1" width="4.25" style="4" customWidth="1"/>
    <col min="2" max="3" width="6.875" style="4" hidden="1" customWidth="1" outlineLevel="1"/>
    <col min="4" max="4" width="8" style="4" customWidth="1"/>
    <col min="5" max="5" width="12.375" style="4" customWidth="1"/>
    <col min="6" max="6" width="9.375" style="4" customWidth="1"/>
    <col min="7" max="7" width="13.25" style="4" customWidth="1"/>
    <col min="8" max="8" width="13.125" style="4" hidden="1" customWidth="1" outlineLevel="1"/>
    <col min="9" max="10" width="4.75" style="4" customWidth="1"/>
    <col min="11" max="11" width="7.75" style="4" customWidth="1"/>
    <col min="12" max="12" width="7.375" style="4" customWidth="1"/>
    <col min="13" max="13" width="12.875" style="4" customWidth="1"/>
    <col min="14" max="14" width="4" style="4" customWidth="1" outlineLevel="1"/>
    <col min="15" max="18" width="9.25" style="4" hidden="1" customWidth="1"/>
    <col min="19" max="20" width="11" style="4" hidden="1" customWidth="1" outlineLevel="1"/>
    <col min="21" max="22" width="7" style="4" hidden="1" customWidth="1" outlineLevel="1"/>
    <col min="23" max="23" width="6.625" style="4" hidden="1" customWidth="1" outlineLevel="1"/>
    <col min="24" max="25" width="11" style="4" customWidth="1"/>
    <col min="26" max="26" width="11" style="4" hidden="1" customWidth="1"/>
    <col min="27" max="27" width="11" style="4" customWidth="1"/>
    <col min="28" max="28" width="7.375" style="4" customWidth="1"/>
    <col min="29" max="29" width="11" style="4" customWidth="1"/>
    <col min="30" max="30" width="5.125" style="4" customWidth="1"/>
    <col min="31" max="31" width="5.5" style="4" customWidth="1"/>
    <col min="32" max="53" width="9" style="4" hidden="1" outlineLevel="1"/>
    <col min="54" max="16384" width="9" style="4"/>
  </cols>
  <sheetData>
    <row r="1" spans="1:31">
      <c r="A1" s="5" t="s">
        <v>146</v>
      </c>
      <c r="B1" s="6" t="s">
        <v>588</v>
      </c>
      <c r="C1" s="6"/>
      <c r="D1" s="7"/>
      <c r="E1" s="8"/>
      <c r="F1" s="8"/>
      <c r="G1" s="8"/>
      <c r="H1" s="8"/>
      <c r="I1" s="8"/>
      <c r="J1" s="8"/>
      <c r="K1" s="8"/>
      <c r="L1" s="8"/>
      <c r="M1" s="8"/>
      <c r="N1" s="8"/>
      <c r="O1" s="8"/>
      <c r="P1" s="8"/>
      <c r="Q1" s="8"/>
      <c r="R1" s="8"/>
      <c r="S1" s="8"/>
      <c r="T1" s="8"/>
      <c r="U1" s="8"/>
      <c r="V1" s="8"/>
      <c r="W1" s="8"/>
      <c r="X1" s="8"/>
      <c r="Y1" s="8"/>
      <c r="Z1" s="8"/>
      <c r="AA1" s="8"/>
      <c r="AB1" s="8"/>
      <c r="AC1" s="8"/>
      <c r="AD1" s="8"/>
      <c r="AE1" s="8"/>
    </row>
    <row r="2" s="1" customFormat="1" ht="30" customHeight="1" spans="1:31">
      <c r="A2" s="9" t="s">
        <v>947</v>
      </c>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2" customFormat="1" ht="14.1" customHeight="1" spans="1:31">
      <c r="A3" s="10" t="str">
        <f>CONCATENATE(封面!D9,封面!F9,封面!G9,封面!H9,封面!I9,封面!J9,封面!K9)</f>
        <v>评估基准日：2022年1月31日</v>
      </c>
      <c r="B3" s="10"/>
      <c r="C3" s="10"/>
      <c r="D3" s="10"/>
      <c r="E3" s="10"/>
      <c r="F3" s="10"/>
      <c r="G3" s="10"/>
      <c r="H3" s="10"/>
      <c r="I3" s="10"/>
      <c r="J3" s="10"/>
      <c r="K3" s="10"/>
      <c r="L3" s="10"/>
      <c r="M3" s="10"/>
      <c r="N3" s="22"/>
      <c r="O3" s="22"/>
      <c r="P3" s="22"/>
      <c r="Q3" s="22"/>
      <c r="R3" s="22"/>
      <c r="S3" s="22"/>
      <c r="T3" s="22"/>
      <c r="U3" s="22"/>
      <c r="V3" s="22"/>
      <c r="W3" s="22"/>
      <c r="X3" s="22"/>
      <c r="Y3" s="22"/>
      <c r="Z3" s="22"/>
      <c r="AA3" s="22"/>
      <c r="AB3" s="22"/>
      <c r="AC3" s="22"/>
      <c r="AD3" s="22"/>
      <c r="AE3" s="22"/>
    </row>
    <row r="4" s="2" customFormat="1" customHeight="1" spans="1:31">
      <c r="A4" s="11" t="str">
        <f>封面!D7&amp;封面!F7</f>
        <v>被评估单位：中核龙原科技有限公司</v>
      </c>
      <c r="AE4" s="40" t="s">
        <v>179</v>
      </c>
    </row>
    <row r="5" s="3" customFormat="1" ht="18" customHeight="1" spans="1:53">
      <c r="A5" s="12" t="s">
        <v>243</v>
      </c>
      <c r="B5" s="13" t="s">
        <v>590</v>
      </c>
      <c r="C5" s="26" t="s">
        <v>592</v>
      </c>
      <c r="D5" s="13" t="s">
        <v>948</v>
      </c>
      <c r="E5" s="13" t="s">
        <v>949</v>
      </c>
      <c r="F5" s="13" t="s">
        <v>790</v>
      </c>
      <c r="G5" s="13" t="s">
        <v>950</v>
      </c>
      <c r="H5" s="13" t="s">
        <v>594</v>
      </c>
      <c r="I5" s="13" t="s">
        <v>712</v>
      </c>
      <c r="J5" s="13" t="s">
        <v>791</v>
      </c>
      <c r="K5" s="25" t="s">
        <v>951</v>
      </c>
      <c r="L5" s="25" t="s">
        <v>952</v>
      </c>
      <c r="M5" s="46" t="s">
        <v>894</v>
      </c>
      <c r="N5" s="24" t="s">
        <v>611</v>
      </c>
      <c r="O5" s="13" t="s">
        <v>953</v>
      </c>
      <c r="P5" s="26" t="s">
        <v>601</v>
      </c>
      <c r="Q5" s="26" t="s">
        <v>602</v>
      </c>
      <c r="R5" s="26" t="s">
        <v>603</v>
      </c>
      <c r="S5" s="27" t="s">
        <v>622</v>
      </c>
      <c r="T5" s="34"/>
      <c r="U5" s="34"/>
      <c r="V5" s="30" t="s">
        <v>725</v>
      </c>
      <c r="W5" s="30" t="s">
        <v>954</v>
      </c>
      <c r="X5" s="34" t="s">
        <v>623</v>
      </c>
      <c r="Y5" s="34"/>
      <c r="Z5" s="36"/>
      <c r="AA5" s="30" t="s">
        <v>624</v>
      </c>
      <c r="AB5" s="30"/>
      <c r="AC5" s="30"/>
      <c r="AD5" s="41" t="s">
        <v>625</v>
      </c>
      <c r="AE5" s="41" t="s">
        <v>246</v>
      </c>
      <c r="AF5" s="54" t="s">
        <v>627</v>
      </c>
      <c r="AG5" s="57" t="s">
        <v>955</v>
      </c>
      <c r="AH5" s="57" t="s">
        <v>956</v>
      </c>
      <c r="AI5" s="57" t="s">
        <v>957</v>
      </c>
      <c r="AJ5" s="57" t="s">
        <v>958</v>
      </c>
      <c r="AK5" s="58" t="s">
        <v>959</v>
      </c>
      <c r="AL5" s="58" t="s">
        <v>960</v>
      </c>
      <c r="AM5" s="58" t="s">
        <v>961</v>
      </c>
      <c r="AN5" s="58" t="s">
        <v>962</v>
      </c>
      <c r="AO5" s="58"/>
      <c r="AP5" s="57" t="s">
        <v>963</v>
      </c>
      <c r="AQ5" s="59" t="s">
        <v>964</v>
      </c>
      <c r="AR5" s="59"/>
      <c r="AS5" s="59"/>
      <c r="AT5" s="59"/>
      <c r="AU5" s="59"/>
      <c r="AV5" s="59"/>
      <c r="AW5" s="59"/>
      <c r="AX5" s="59"/>
      <c r="AY5" s="59"/>
      <c r="AZ5" s="59" t="s">
        <v>644</v>
      </c>
      <c r="BA5" s="60" t="s">
        <v>965</v>
      </c>
    </row>
    <row r="6" s="3" customFormat="1" ht="18" customHeight="1" spans="1:53">
      <c r="A6" s="12"/>
      <c r="B6" s="13"/>
      <c r="C6" s="26"/>
      <c r="D6" s="13"/>
      <c r="E6" s="13"/>
      <c r="F6" s="13"/>
      <c r="G6" s="13"/>
      <c r="H6" s="13"/>
      <c r="I6" s="13"/>
      <c r="J6" s="13"/>
      <c r="K6" s="25"/>
      <c r="L6" s="25"/>
      <c r="M6" s="47"/>
      <c r="N6" s="29"/>
      <c r="O6" s="13"/>
      <c r="P6" s="26"/>
      <c r="Q6" s="26"/>
      <c r="R6" s="26"/>
      <c r="S6" s="30" t="s">
        <v>654</v>
      </c>
      <c r="T6" s="27" t="s">
        <v>655</v>
      </c>
      <c r="U6" s="27" t="s">
        <v>656</v>
      </c>
      <c r="V6" s="30"/>
      <c r="W6" s="30"/>
      <c r="X6" s="36" t="s">
        <v>654</v>
      </c>
      <c r="Y6" s="30" t="s">
        <v>655</v>
      </c>
      <c r="Z6" s="30" t="s">
        <v>656</v>
      </c>
      <c r="AA6" s="30" t="s">
        <v>654</v>
      </c>
      <c r="AB6" s="30" t="s">
        <v>657</v>
      </c>
      <c r="AC6" s="30" t="s">
        <v>655</v>
      </c>
      <c r="AD6" s="30"/>
      <c r="AE6" s="30"/>
      <c r="AF6" s="55"/>
      <c r="AG6" s="57"/>
      <c r="AH6" s="57"/>
      <c r="AI6" s="57"/>
      <c r="AJ6" s="57"/>
      <c r="AK6" s="58"/>
      <c r="AL6" s="58"/>
      <c r="AM6" s="58"/>
      <c r="AN6" s="58"/>
      <c r="AO6" s="58" t="s">
        <v>966</v>
      </c>
      <c r="AP6" s="57"/>
      <c r="AQ6" s="59" t="s">
        <v>967</v>
      </c>
      <c r="AR6" s="59" t="s">
        <v>968</v>
      </c>
      <c r="AS6" s="59" t="s">
        <v>969</v>
      </c>
      <c r="AT6" s="59" t="s">
        <v>970</v>
      </c>
      <c r="AU6" s="59" t="s">
        <v>971</v>
      </c>
      <c r="AV6" s="59" t="s">
        <v>972</v>
      </c>
      <c r="AW6" s="59" t="s">
        <v>973</v>
      </c>
      <c r="AX6" s="59" t="s">
        <v>974</v>
      </c>
      <c r="AY6" s="59" t="s">
        <v>975</v>
      </c>
      <c r="AZ6" s="59"/>
      <c r="BA6" s="60"/>
    </row>
    <row r="7" s="2" customFormat="1" customHeight="1" spans="1:53">
      <c r="A7" s="43"/>
      <c r="B7" s="44"/>
      <c r="C7" s="14"/>
      <c r="D7" s="45"/>
      <c r="E7" s="45"/>
      <c r="F7" s="45"/>
      <c r="G7" s="45"/>
      <c r="H7" s="45"/>
      <c r="I7" s="45"/>
      <c r="J7" s="45"/>
      <c r="K7" s="48"/>
      <c r="L7" s="48"/>
      <c r="M7" s="43"/>
      <c r="N7" s="43"/>
      <c r="O7" s="49"/>
      <c r="P7" s="49"/>
      <c r="Q7" s="49"/>
      <c r="R7" s="49"/>
      <c r="S7" s="19"/>
      <c r="T7" s="33"/>
      <c r="U7" s="33"/>
      <c r="V7" s="19"/>
      <c r="W7" s="19"/>
      <c r="X7" s="39"/>
      <c r="Y7" s="19"/>
      <c r="Z7" s="19"/>
      <c r="AA7" s="19"/>
      <c r="AB7" s="14"/>
      <c r="AC7" s="19"/>
      <c r="AD7" s="19"/>
      <c r="AE7" s="42"/>
      <c r="AF7" s="56"/>
      <c r="AG7" s="56"/>
      <c r="AH7" s="42"/>
      <c r="AI7" s="42"/>
      <c r="AJ7" s="42"/>
      <c r="AK7" s="42"/>
      <c r="AL7" s="42"/>
      <c r="AM7" s="42"/>
      <c r="AN7" s="42"/>
      <c r="AO7" s="42"/>
      <c r="AP7" s="42"/>
      <c r="AQ7" s="42"/>
      <c r="AR7" s="42"/>
      <c r="AS7" s="42"/>
      <c r="AT7" s="42"/>
      <c r="AU7" s="42"/>
      <c r="AV7" s="42"/>
      <c r="AW7" s="42"/>
      <c r="AX7" s="42"/>
      <c r="AY7" s="42"/>
      <c r="AZ7" s="42"/>
      <c r="BA7" s="42"/>
    </row>
    <row r="8" s="2" customFormat="1" customHeight="1" spans="1:53">
      <c r="A8" s="14"/>
      <c r="B8" s="14"/>
      <c r="C8" s="14"/>
      <c r="D8" s="45"/>
      <c r="E8" s="14"/>
      <c r="F8" s="45"/>
      <c r="G8" s="14"/>
      <c r="H8" s="14"/>
      <c r="I8" s="14"/>
      <c r="J8" s="14"/>
      <c r="K8" s="48"/>
      <c r="L8" s="48"/>
      <c r="M8" s="43"/>
      <c r="N8" s="43"/>
      <c r="O8" s="50"/>
      <c r="P8" s="50"/>
      <c r="Q8" s="50"/>
      <c r="R8" s="50"/>
      <c r="S8" s="19"/>
      <c r="T8" s="33"/>
      <c r="U8" s="33"/>
      <c r="V8" s="19"/>
      <c r="W8" s="19"/>
      <c r="X8" s="39"/>
      <c r="Y8" s="19"/>
      <c r="Z8" s="19"/>
      <c r="AA8" s="19"/>
      <c r="AB8" s="14"/>
      <c r="AC8" s="19"/>
      <c r="AD8" s="19"/>
      <c r="AE8" s="42"/>
      <c r="AF8" s="56"/>
      <c r="AG8" s="56"/>
      <c r="AH8" s="42"/>
      <c r="AI8" s="42"/>
      <c r="AJ8" s="42"/>
      <c r="AK8" s="42"/>
      <c r="AL8" s="42"/>
      <c r="AM8" s="42"/>
      <c r="AN8" s="42"/>
      <c r="AO8" s="42"/>
      <c r="AP8" s="42"/>
      <c r="AQ8" s="42"/>
      <c r="AR8" s="42"/>
      <c r="AS8" s="42"/>
      <c r="AT8" s="42"/>
      <c r="AU8" s="42"/>
      <c r="AV8" s="42"/>
      <c r="AW8" s="42"/>
      <c r="AX8" s="42"/>
      <c r="AY8" s="42"/>
      <c r="AZ8" s="42"/>
      <c r="BA8" s="42"/>
    </row>
    <row r="9" s="2" customFormat="1" customHeight="1" spans="1:53">
      <c r="A9" s="14"/>
      <c r="B9" s="14"/>
      <c r="C9" s="14"/>
      <c r="D9" s="14"/>
      <c r="E9" s="15"/>
      <c r="F9" s="15"/>
      <c r="G9" s="15"/>
      <c r="H9" s="14"/>
      <c r="I9" s="14"/>
      <c r="J9" s="14"/>
      <c r="K9" s="14"/>
      <c r="L9" s="31"/>
      <c r="M9" s="31"/>
      <c r="N9" s="31"/>
      <c r="O9" s="50"/>
      <c r="P9" s="50"/>
      <c r="Q9" s="50"/>
      <c r="R9" s="50"/>
      <c r="S9" s="19"/>
      <c r="T9" s="33"/>
      <c r="U9" s="33"/>
      <c r="V9" s="19"/>
      <c r="W9" s="19"/>
      <c r="X9" s="39"/>
      <c r="Y9" s="19"/>
      <c r="Z9" s="19"/>
      <c r="AA9" s="19"/>
      <c r="AB9" s="14"/>
      <c r="AC9" s="19">
        <f t="shared" ref="AC9:AC24" si="0">ROUND(AA9*AB9/100,0)</f>
        <v>0</v>
      </c>
      <c r="AD9" s="19" t="str">
        <f t="shared" ref="AD9:AD27" si="1">IF(Y9=0,"",(AC9-Y9)/Y9*100)</f>
        <v/>
      </c>
      <c r="AE9" s="42"/>
      <c r="AF9" s="42"/>
      <c r="AG9" s="42"/>
      <c r="AH9" s="42"/>
      <c r="AI9" s="42"/>
      <c r="AJ9" s="42"/>
      <c r="AK9" s="42"/>
      <c r="AL9" s="42"/>
      <c r="AM9" s="42"/>
      <c r="AN9" s="42"/>
      <c r="AO9" s="42"/>
      <c r="AP9" s="42"/>
      <c r="AQ9" s="42"/>
      <c r="AR9" s="42"/>
      <c r="AS9" s="42"/>
      <c r="AT9" s="42"/>
      <c r="AU9" s="42"/>
      <c r="AV9" s="42"/>
      <c r="AW9" s="42"/>
      <c r="AX9" s="42"/>
      <c r="AY9" s="42"/>
      <c r="AZ9" s="42"/>
      <c r="BA9" s="42"/>
    </row>
    <row r="10" s="2" customFormat="1" customHeight="1" spans="1:53">
      <c r="A10" s="14"/>
      <c r="B10" s="14"/>
      <c r="C10" s="14"/>
      <c r="D10" s="14"/>
      <c r="E10" s="15"/>
      <c r="F10" s="15"/>
      <c r="G10" s="15"/>
      <c r="H10" s="14"/>
      <c r="I10" s="14"/>
      <c r="J10" s="14"/>
      <c r="K10" s="14"/>
      <c r="L10" s="31"/>
      <c r="M10" s="31"/>
      <c r="N10" s="31"/>
      <c r="O10" s="50"/>
      <c r="P10" s="50"/>
      <c r="Q10" s="50"/>
      <c r="R10" s="50"/>
      <c r="S10" s="19"/>
      <c r="T10" s="33"/>
      <c r="U10" s="33"/>
      <c r="V10" s="19"/>
      <c r="W10" s="19"/>
      <c r="X10" s="39"/>
      <c r="Y10" s="19"/>
      <c r="Z10" s="19"/>
      <c r="AA10" s="19"/>
      <c r="AB10" s="14"/>
      <c r="AC10" s="19">
        <f t="shared" si="0"/>
        <v>0</v>
      </c>
      <c r="AD10" s="19" t="str">
        <f t="shared" si="1"/>
        <v/>
      </c>
      <c r="AE10" s="42"/>
      <c r="AF10" s="42"/>
      <c r="AG10" s="42"/>
      <c r="AH10" s="42"/>
      <c r="AI10" s="42"/>
      <c r="AJ10" s="42"/>
      <c r="AK10" s="42"/>
      <c r="AL10" s="42"/>
      <c r="AM10" s="42"/>
      <c r="AN10" s="42"/>
      <c r="AO10" s="42"/>
      <c r="AP10" s="42"/>
      <c r="AQ10" s="42"/>
      <c r="AR10" s="42"/>
      <c r="AS10" s="42"/>
      <c r="AT10" s="42"/>
      <c r="AU10" s="42"/>
      <c r="AV10" s="42"/>
      <c r="AW10" s="42"/>
      <c r="AX10" s="42"/>
      <c r="AY10" s="42"/>
      <c r="AZ10" s="42"/>
      <c r="BA10" s="42"/>
    </row>
    <row r="11" s="2" customFormat="1" customHeight="1" spans="1:53">
      <c r="A11" s="14"/>
      <c r="B11" s="14"/>
      <c r="C11" s="14"/>
      <c r="D11" s="14"/>
      <c r="E11" s="15"/>
      <c r="F11" s="15"/>
      <c r="G11" s="15"/>
      <c r="H11" s="14"/>
      <c r="I11" s="14"/>
      <c r="J11" s="14"/>
      <c r="K11" s="14"/>
      <c r="L11" s="31"/>
      <c r="M11" s="31"/>
      <c r="N11" s="31"/>
      <c r="O11" s="50"/>
      <c r="P11" s="50"/>
      <c r="Q11" s="50"/>
      <c r="R11" s="50"/>
      <c r="S11" s="19"/>
      <c r="T11" s="33"/>
      <c r="U11" s="33"/>
      <c r="V11" s="19"/>
      <c r="W11" s="19"/>
      <c r="X11" s="39"/>
      <c r="Y11" s="19"/>
      <c r="Z11" s="19"/>
      <c r="AA11" s="19"/>
      <c r="AB11" s="14"/>
      <c r="AC11" s="19">
        <f t="shared" si="0"/>
        <v>0</v>
      </c>
      <c r="AD11" s="19" t="str">
        <f t="shared" si="1"/>
        <v/>
      </c>
      <c r="AE11" s="42"/>
      <c r="AF11" s="42"/>
      <c r="AG11" s="42"/>
      <c r="AH11" s="42"/>
      <c r="AI11" s="42"/>
      <c r="AJ11" s="42"/>
      <c r="AK11" s="42"/>
      <c r="AL11" s="42"/>
      <c r="AM11" s="42"/>
      <c r="AN11" s="42"/>
      <c r="AO11" s="42"/>
      <c r="AP11" s="42"/>
      <c r="AQ11" s="42"/>
      <c r="AR11" s="42"/>
      <c r="AS11" s="42"/>
      <c r="AT11" s="42"/>
      <c r="AU11" s="42"/>
      <c r="AV11" s="42"/>
      <c r="AW11" s="42"/>
      <c r="AX11" s="42"/>
      <c r="AY11" s="42"/>
      <c r="AZ11" s="42"/>
      <c r="BA11" s="42"/>
    </row>
    <row r="12" s="2" customFormat="1" customHeight="1" spans="1:53">
      <c r="A12" s="14"/>
      <c r="B12" s="14"/>
      <c r="C12" s="14"/>
      <c r="D12" s="14"/>
      <c r="E12" s="15"/>
      <c r="F12" s="15"/>
      <c r="G12" s="15"/>
      <c r="H12" s="14"/>
      <c r="I12" s="14"/>
      <c r="J12" s="14"/>
      <c r="K12" s="14"/>
      <c r="L12" s="31"/>
      <c r="M12" s="31"/>
      <c r="N12" s="31"/>
      <c r="O12" s="50"/>
      <c r="P12" s="50"/>
      <c r="Q12" s="50"/>
      <c r="R12" s="50"/>
      <c r="S12" s="19"/>
      <c r="T12" s="33"/>
      <c r="U12" s="33"/>
      <c r="V12" s="19"/>
      <c r="W12" s="19"/>
      <c r="X12" s="39"/>
      <c r="Y12" s="19"/>
      <c r="Z12" s="19"/>
      <c r="AA12" s="19"/>
      <c r="AB12" s="14"/>
      <c r="AC12" s="19">
        <f t="shared" si="0"/>
        <v>0</v>
      </c>
      <c r="AD12" s="19" t="str">
        <f t="shared" si="1"/>
        <v/>
      </c>
      <c r="AE12" s="42"/>
      <c r="AF12" s="42"/>
      <c r="AG12" s="42"/>
      <c r="AH12" s="42"/>
      <c r="AI12" s="42"/>
      <c r="AJ12" s="42"/>
      <c r="AK12" s="42"/>
      <c r="AL12" s="42"/>
      <c r="AM12" s="42"/>
      <c r="AN12" s="42"/>
      <c r="AO12" s="42"/>
      <c r="AP12" s="42"/>
      <c r="AQ12" s="42"/>
      <c r="AR12" s="42"/>
      <c r="AS12" s="42"/>
      <c r="AT12" s="42"/>
      <c r="AU12" s="42"/>
      <c r="AV12" s="42"/>
      <c r="AW12" s="42"/>
      <c r="AX12" s="42"/>
      <c r="AY12" s="42"/>
      <c r="AZ12" s="42"/>
      <c r="BA12" s="42"/>
    </row>
    <row r="13" s="2" customFormat="1" customHeight="1" spans="1:53">
      <c r="A13" s="14"/>
      <c r="B13" s="14"/>
      <c r="C13" s="14"/>
      <c r="D13" s="14"/>
      <c r="E13" s="15"/>
      <c r="F13" s="15"/>
      <c r="G13" s="15"/>
      <c r="H13" s="14"/>
      <c r="I13" s="14"/>
      <c r="J13" s="14"/>
      <c r="K13" s="14"/>
      <c r="L13" s="31"/>
      <c r="M13" s="31"/>
      <c r="N13" s="31"/>
      <c r="O13" s="50"/>
      <c r="P13" s="50"/>
      <c r="Q13" s="50"/>
      <c r="R13" s="50"/>
      <c r="S13" s="19"/>
      <c r="T13" s="33"/>
      <c r="U13" s="33"/>
      <c r="V13" s="19"/>
      <c r="W13" s="19"/>
      <c r="X13" s="39"/>
      <c r="Y13" s="19"/>
      <c r="Z13" s="19"/>
      <c r="AA13" s="19"/>
      <c r="AB13" s="14"/>
      <c r="AC13" s="19">
        <f t="shared" si="0"/>
        <v>0</v>
      </c>
      <c r="AD13" s="19" t="str">
        <f t="shared" si="1"/>
        <v/>
      </c>
      <c r="AE13" s="42"/>
      <c r="AF13" s="42"/>
      <c r="AG13" s="42"/>
      <c r="AH13" s="42"/>
      <c r="AI13" s="42"/>
      <c r="AJ13" s="42"/>
      <c r="AK13" s="42"/>
      <c r="AL13" s="42"/>
      <c r="AM13" s="42"/>
      <c r="AN13" s="42"/>
      <c r="AO13" s="42"/>
      <c r="AP13" s="42"/>
      <c r="AQ13" s="42"/>
      <c r="AR13" s="42"/>
      <c r="AS13" s="42"/>
      <c r="AT13" s="42"/>
      <c r="AU13" s="42"/>
      <c r="AV13" s="42"/>
      <c r="AW13" s="42"/>
      <c r="AX13" s="42"/>
      <c r="AY13" s="42"/>
      <c r="AZ13" s="42"/>
      <c r="BA13" s="42"/>
    </row>
    <row r="14" s="2" customFormat="1" customHeight="1" spans="1:53">
      <c r="A14" s="14"/>
      <c r="B14" s="14"/>
      <c r="C14" s="14"/>
      <c r="D14" s="14"/>
      <c r="E14" s="15"/>
      <c r="F14" s="15"/>
      <c r="G14" s="15"/>
      <c r="H14" s="14"/>
      <c r="I14" s="14"/>
      <c r="J14" s="14"/>
      <c r="K14" s="14"/>
      <c r="L14" s="31"/>
      <c r="M14" s="31"/>
      <c r="N14" s="31"/>
      <c r="O14" s="50"/>
      <c r="P14" s="50"/>
      <c r="Q14" s="50"/>
      <c r="R14" s="50"/>
      <c r="S14" s="19"/>
      <c r="T14" s="33"/>
      <c r="U14" s="33"/>
      <c r="V14" s="19"/>
      <c r="W14" s="19"/>
      <c r="X14" s="39"/>
      <c r="Y14" s="19"/>
      <c r="Z14" s="19"/>
      <c r="AA14" s="19"/>
      <c r="AB14" s="14"/>
      <c r="AC14" s="19">
        <f t="shared" si="0"/>
        <v>0</v>
      </c>
      <c r="AD14" s="19" t="str">
        <f t="shared" si="1"/>
        <v/>
      </c>
      <c r="AE14" s="42"/>
      <c r="AF14" s="42"/>
      <c r="AG14" s="42"/>
      <c r="AH14" s="42"/>
      <c r="AI14" s="42"/>
      <c r="AJ14" s="42"/>
      <c r="AK14" s="42"/>
      <c r="AL14" s="42"/>
      <c r="AM14" s="42"/>
      <c r="AN14" s="42"/>
      <c r="AO14" s="42"/>
      <c r="AP14" s="42"/>
      <c r="AQ14" s="42"/>
      <c r="AR14" s="42"/>
      <c r="AS14" s="42"/>
      <c r="AT14" s="42"/>
      <c r="AU14" s="42"/>
      <c r="AV14" s="42"/>
      <c r="AW14" s="42"/>
      <c r="AX14" s="42"/>
      <c r="AY14" s="42"/>
      <c r="AZ14" s="42"/>
      <c r="BA14" s="42"/>
    </row>
    <row r="15" s="2" customFormat="1" customHeight="1" spans="1:53">
      <c r="A15" s="14"/>
      <c r="B15" s="14"/>
      <c r="C15" s="14"/>
      <c r="D15" s="14"/>
      <c r="E15" s="15"/>
      <c r="F15" s="15"/>
      <c r="G15" s="15"/>
      <c r="H15" s="14"/>
      <c r="I15" s="14"/>
      <c r="J15" s="14"/>
      <c r="K15" s="14"/>
      <c r="L15" s="31"/>
      <c r="M15" s="31"/>
      <c r="N15" s="31"/>
      <c r="O15" s="50"/>
      <c r="P15" s="50"/>
      <c r="Q15" s="50"/>
      <c r="R15" s="50"/>
      <c r="S15" s="19"/>
      <c r="T15" s="33"/>
      <c r="U15" s="33"/>
      <c r="V15" s="19"/>
      <c r="W15" s="19"/>
      <c r="X15" s="39"/>
      <c r="Y15" s="19"/>
      <c r="Z15" s="19"/>
      <c r="AA15" s="19"/>
      <c r="AB15" s="14"/>
      <c r="AC15" s="19">
        <f t="shared" si="0"/>
        <v>0</v>
      </c>
      <c r="AD15" s="19" t="str">
        <f t="shared" si="1"/>
        <v/>
      </c>
      <c r="AE15" s="42"/>
      <c r="AF15" s="42"/>
      <c r="AG15" s="42"/>
      <c r="AH15" s="42"/>
      <c r="AI15" s="42"/>
      <c r="AJ15" s="42"/>
      <c r="AK15" s="42"/>
      <c r="AL15" s="42"/>
      <c r="AM15" s="42"/>
      <c r="AN15" s="42"/>
      <c r="AO15" s="42"/>
      <c r="AP15" s="42"/>
      <c r="AQ15" s="42"/>
      <c r="AR15" s="42"/>
      <c r="AS15" s="42"/>
      <c r="AT15" s="42"/>
      <c r="AU15" s="42"/>
      <c r="AV15" s="42"/>
      <c r="AW15" s="42"/>
      <c r="AX15" s="42"/>
      <c r="AY15" s="42"/>
      <c r="AZ15" s="42"/>
      <c r="BA15" s="42"/>
    </row>
    <row r="16" s="2" customFormat="1" customHeight="1" spans="1:53">
      <c r="A16" s="14"/>
      <c r="B16" s="14"/>
      <c r="C16" s="14"/>
      <c r="D16" s="14"/>
      <c r="E16" s="15"/>
      <c r="F16" s="15"/>
      <c r="G16" s="15"/>
      <c r="H16" s="14"/>
      <c r="I16" s="14"/>
      <c r="J16" s="14"/>
      <c r="K16" s="14"/>
      <c r="L16" s="31"/>
      <c r="M16" s="31"/>
      <c r="N16" s="31"/>
      <c r="O16" s="50"/>
      <c r="P16" s="50"/>
      <c r="Q16" s="50"/>
      <c r="R16" s="50"/>
      <c r="S16" s="19"/>
      <c r="T16" s="33"/>
      <c r="U16" s="33"/>
      <c r="V16" s="19"/>
      <c r="W16" s="19"/>
      <c r="X16" s="39"/>
      <c r="Y16" s="19"/>
      <c r="Z16" s="19"/>
      <c r="AA16" s="19"/>
      <c r="AB16" s="14"/>
      <c r="AC16" s="19">
        <f t="shared" si="0"/>
        <v>0</v>
      </c>
      <c r="AD16" s="19" t="str">
        <f t="shared" si="1"/>
        <v/>
      </c>
      <c r="AE16" s="42"/>
      <c r="AF16" s="42"/>
      <c r="AG16" s="42"/>
      <c r="AH16" s="42"/>
      <c r="AI16" s="42"/>
      <c r="AJ16" s="42"/>
      <c r="AK16" s="42"/>
      <c r="AL16" s="42"/>
      <c r="AM16" s="42"/>
      <c r="AN16" s="42"/>
      <c r="AO16" s="42"/>
      <c r="AP16" s="42"/>
      <c r="AQ16" s="42"/>
      <c r="AR16" s="42"/>
      <c r="AS16" s="42"/>
      <c r="AT16" s="42"/>
      <c r="AU16" s="42"/>
      <c r="AV16" s="42"/>
      <c r="AW16" s="42"/>
      <c r="AX16" s="42"/>
      <c r="AY16" s="42"/>
      <c r="AZ16" s="42"/>
      <c r="BA16" s="42"/>
    </row>
    <row r="17" s="2" customFormat="1" customHeight="1" spans="1:53">
      <c r="A17" s="14"/>
      <c r="B17" s="14"/>
      <c r="C17" s="14"/>
      <c r="D17" s="14"/>
      <c r="E17" s="15"/>
      <c r="F17" s="15"/>
      <c r="G17" s="15"/>
      <c r="H17" s="14"/>
      <c r="I17" s="14"/>
      <c r="J17" s="14"/>
      <c r="K17" s="14"/>
      <c r="L17" s="31"/>
      <c r="M17" s="31"/>
      <c r="N17" s="31"/>
      <c r="O17" s="50"/>
      <c r="P17" s="50"/>
      <c r="Q17" s="50"/>
      <c r="R17" s="50"/>
      <c r="S17" s="19"/>
      <c r="T17" s="33"/>
      <c r="U17" s="33"/>
      <c r="V17" s="19"/>
      <c r="W17" s="19"/>
      <c r="X17" s="39"/>
      <c r="Y17" s="19"/>
      <c r="Z17" s="19"/>
      <c r="AA17" s="19"/>
      <c r="AB17" s="14"/>
      <c r="AC17" s="19">
        <f t="shared" si="0"/>
        <v>0</v>
      </c>
      <c r="AD17" s="19" t="str">
        <f t="shared" si="1"/>
        <v/>
      </c>
      <c r="AE17" s="42"/>
      <c r="AF17" s="42"/>
      <c r="AG17" s="42"/>
      <c r="AH17" s="42"/>
      <c r="AI17" s="42"/>
      <c r="AJ17" s="42"/>
      <c r="AK17" s="42"/>
      <c r="AL17" s="42"/>
      <c r="AM17" s="42"/>
      <c r="AN17" s="42"/>
      <c r="AO17" s="42"/>
      <c r="AP17" s="42"/>
      <c r="AQ17" s="42"/>
      <c r="AR17" s="42"/>
      <c r="AS17" s="42"/>
      <c r="AT17" s="42"/>
      <c r="AU17" s="42"/>
      <c r="AV17" s="42"/>
      <c r="AW17" s="42"/>
      <c r="AX17" s="42"/>
      <c r="AY17" s="42"/>
      <c r="AZ17" s="42"/>
      <c r="BA17" s="42"/>
    </row>
    <row r="18" s="2" customFormat="1" customHeight="1" spans="1:53">
      <c r="A18" s="14"/>
      <c r="B18" s="14"/>
      <c r="C18" s="14"/>
      <c r="D18" s="14"/>
      <c r="E18" s="15"/>
      <c r="F18" s="15"/>
      <c r="G18" s="15"/>
      <c r="H18" s="14"/>
      <c r="I18" s="14"/>
      <c r="J18" s="14"/>
      <c r="K18" s="14"/>
      <c r="L18" s="31"/>
      <c r="M18" s="31"/>
      <c r="N18" s="31"/>
      <c r="O18" s="50"/>
      <c r="P18" s="50"/>
      <c r="Q18" s="50"/>
      <c r="R18" s="50"/>
      <c r="S18" s="19"/>
      <c r="T18" s="33"/>
      <c r="U18" s="33"/>
      <c r="V18" s="19"/>
      <c r="W18" s="19"/>
      <c r="X18" s="39"/>
      <c r="Y18" s="19"/>
      <c r="Z18" s="19"/>
      <c r="AA18" s="19"/>
      <c r="AB18" s="14"/>
      <c r="AC18" s="19">
        <f t="shared" si="0"/>
        <v>0</v>
      </c>
      <c r="AD18" s="19" t="str">
        <f t="shared" si="1"/>
        <v/>
      </c>
      <c r="AE18" s="42"/>
      <c r="AF18" s="42"/>
      <c r="AG18" s="42"/>
      <c r="AH18" s="42"/>
      <c r="AI18" s="42"/>
      <c r="AJ18" s="42"/>
      <c r="AK18" s="42"/>
      <c r="AL18" s="42"/>
      <c r="AM18" s="42"/>
      <c r="AN18" s="42"/>
      <c r="AO18" s="42"/>
      <c r="AP18" s="42"/>
      <c r="AQ18" s="42"/>
      <c r="AR18" s="42"/>
      <c r="AS18" s="42"/>
      <c r="AT18" s="42"/>
      <c r="AU18" s="42"/>
      <c r="AV18" s="42"/>
      <c r="AW18" s="42"/>
      <c r="AX18" s="42"/>
      <c r="AY18" s="42"/>
      <c r="AZ18" s="42"/>
      <c r="BA18" s="42"/>
    </row>
    <row r="19" s="2" customFormat="1" customHeight="1" spans="1:53">
      <c r="A19" s="14"/>
      <c r="B19" s="14"/>
      <c r="C19" s="14"/>
      <c r="D19" s="14"/>
      <c r="E19" s="15"/>
      <c r="F19" s="15"/>
      <c r="G19" s="15"/>
      <c r="H19" s="14"/>
      <c r="I19" s="14"/>
      <c r="J19" s="14"/>
      <c r="K19" s="14"/>
      <c r="L19" s="31"/>
      <c r="M19" s="31"/>
      <c r="N19" s="31"/>
      <c r="O19" s="50"/>
      <c r="P19" s="50"/>
      <c r="Q19" s="50"/>
      <c r="R19" s="50"/>
      <c r="S19" s="19"/>
      <c r="T19" s="33"/>
      <c r="U19" s="33"/>
      <c r="V19" s="19"/>
      <c r="W19" s="19"/>
      <c r="X19" s="39"/>
      <c r="Y19" s="19"/>
      <c r="Z19" s="19"/>
      <c r="AA19" s="19"/>
      <c r="AB19" s="14"/>
      <c r="AC19" s="19">
        <f t="shared" si="0"/>
        <v>0</v>
      </c>
      <c r="AD19" s="19" t="str">
        <f t="shared" si="1"/>
        <v/>
      </c>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2" customFormat="1" customHeight="1" spans="1:53">
      <c r="A20" s="14"/>
      <c r="B20" s="14"/>
      <c r="C20" s="14"/>
      <c r="D20" s="14"/>
      <c r="E20" s="15"/>
      <c r="F20" s="15"/>
      <c r="G20" s="15"/>
      <c r="H20" s="14"/>
      <c r="I20" s="14"/>
      <c r="J20" s="14"/>
      <c r="K20" s="14"/>
      <c r="L20" s="31"/>
      <c r="M20" s="31"/>
      <c r="N20" s="31"/>
      <c r="O20" s="50"/>
      <c r="P20" s="50"/>
      <c r="Q20" s="50"/>
      <c r="R20" s="50"/>
      <c r="S20" s="19"/>
      <c r="T20" s="33"/>
      <c r="U20" s="33"/>
      <c r="V20" s="19"/>
      <c r="W20" s="19"/>
      <c r="X20" s="39"/>
      <c r="Y20" s="19"/>
      <c r="Z20" s="19"/>
      <c r="AA20" s="19"/>
      <c r="AB20" s="14"/>
      <c r="AC20" s="19">
        <f t="shared" si="0"/>
        <v>0</v>
      </c>
      <c r="AD20" s="19" t="str">
        <f t="shared" si="1"/>
        <v/>
      </c>
      <c r="AE20" s="42"/>
      <c r="AF20" s="42"/>
      <c r="AG20" s="42"/>
      <c r="AH20" s="42"/>
      <c r="AI20" s="42"/>
      <c r="AJ20" s="42"/>
      <c r="AK20" s="42"/>
      <c r="AL20" s="42"/>
      <c r="AM20" s="42"/>
      <c r="AN20" s="42"/>
      <c r="AO20" s="42"/>
      <c r="AP20" s="42"/>
      <c r="AQ20" s="42"/>
      <c r="AR20" s="42"/>
      <c r="AS20" s="42"/>
      <c r="AT20" s="42"/>
      <c r="AU20" s="42"/>
      <c r="AV20" s="42"/>
      <c r="AW20" s="42"/>
      <c r="AX20" s="42"/>
      <c r="AY20" s="42"/>
      <c r="AZ20" s="42"/>
      <c r="BA20" s="42"/>
    </row>
    <row r="21" s="2" customFormat="1" customHeight="1" spans="1:53">
      <c r="A21" s="14"/>
      <c r="B21" s="14"/>
      <c r="C21" s="14"/>
      <c r="D21" s="14"/>
      <c r="E21" s="15"/>
      <c r="F21" s="15"/>
      <c r="G21" s="15"/>
      <c r="H21" s="14"/>
      <c r="I21" s="14"/>
      <c r="J21" s="14"/>
      <c r="K21" s="14"/>
      <c r="L21" s="31"/>
      <c r="M21" s="31"/>
      <c r="N21" s="31"/>
      <c r="O21" s="50"/>
      <c r="P21" s="50"/>
      <c r="Q21" s="50"/>
      <c r="R21" s="50"/>
      <c r="S21" s="19"/>
      <c r="T21" s="33"/>
      <c r="U21" s="33"/>
      <c r="V21" s="19"/>
      <c r="W21" s="19"/>
      <c r="X21" s="39"/>
      <c r="Y21" s="19"/>
      <c r="Z21" s="19"/>
      <c r="AA21" s="19"/>
      <c r="AB21" s="14"/>
      <c r="AC21" s="19">
        <f t="shared" si="0"/>
        <v>0</v>
      </c>
      <c r="AD21" s="19" t="str">
        <f t="shared" si="1"/>
        <v/>
      </c>
      <c r="AE21" s="42"/>
      <c r="AF21" s="42"/>
      <c r="AG21" s="42"/>
      <c r="AH21" s="42"/>
      <c r="AI21" s="42"/>
      <c r="AJ21" s="42"/>
      <c r="AK21" s="42"/>
      <c r="AL21" s="42"/>
      <c r="AM21" s="42"/>
      <c r="AN21" s="42"/>
      <c r="AO21" s="42"/>
      <c r="AP21" s="42"/>
      <c r="AQ21" s="42"/>
      <c r="AR21" s="42"/>
      <c r="AS21" s="42"/>
      <c r="AT21" s="42"/>
      <c r="AU21" s="42"/>
      <c r="AV21" s="42"/>
      <c r="AW21" s="42"/>
      <c r="AX21" s="42"/>
      <c r="AY21" s="42"/>
      <c r="AZ21" s="42"/>
      <c r="BA21" s="42"/>
    </row>
    <row r="22" s="2" customFormat="1" customHeight="1" spans="1:53">
      <c r="A22" s="14"/>
      <c r="B22" s="14"/>
      <c r="C22" s="14"/>
      <c r="D22" s="14"/>
      <c r="E22" s="15"/>
      <c r="F22" s="15"/>
      <c r="G22" s="15"/>
      <c r="H22" s="14"/>
      <c r="I22" s="14"/>
      <c r="J22" s="14"/>
      <c r="K22" s="14"/>
      <c r="L22" s="31"/>
      <c r="M22" s="31"/>
      <c r="N22" s="31"/>
      <c r="O22" s="50"/>
      <c r="P22" s="50"/>
      <c r="Q22" s="50"/>
      <c r="R22" s="50"/>
      <c r="S22" s="19"/>
      <c r="T22" s="33"/>
      <c r="U22" s="33"/>
      <c r="V22" s="19"/>
      <c r="W22" s="19"/>
      <c r="X22" s="39"/>
      <c r="Y22" s="19"/>
      <c r="Z22" s="19"/>
      <c r="AA22" s="19"/>
      <c r="AB22" s="14"/>
      <c r="AC22" s="19">
        <f t="shared" si="0"/>
        <v>0</v>
      </c>
      <c r="AD22" s="19" t="str">
        <f t="shared" si="1"/>
        <v/>
      </c>
      <c r="AE22" s="42"/>
      <c r="AF22" s="42"/>
      <c r="AG22" s="42"/>
      <c r="AH22" s="42"/>
      <c r="AI22" s="42"/>
      <c r="AJ22" s="42"/>
      <c r="AK22" s="42"/>
      <c r="AL22" s="42"/>
      <c r="AM22" s="42"/>
      <c r="AN22" s="42"/>
      <c r="AO22" s="42"/>
      <c r="AP22" s="42"/>
      <c r="AQ22" s="42"/>
      <c r="AR22" s="42"/>
      <c r="AS22" s="42"/>
      <c r="AT22" s="42"/>
      <c r="AU22" s="42"/>
      <c r="AV22" s="42"/>
      <c r="AW22" s="42"/>
      <c r="AX22" s="42"/>
      <c r="AY22" s="42"/>
      <c r="AZ22" s="42"/>
      <c r="BA22" s="42"/>
    </row>
    <row r="23" s="2" customFormat="1" customHeight="1" spans="1:53">
      <c r="A23" s="14"/>
      <c r="B23" s="14"/>
      <c r="C23" s="14"/>
      <c r="D23" s="14"/>
      <c r="E23" s="15"/>
      <c r="F23" s="15"/>
      <c r="G23" s="15"/>
      <c r="H23" s="14"/>
      <c r="I23" s="14"/>
      <c r="J23" s="14"/>
      <c r="K23" s="14"/>
      <c r="L23" s="31"/>
      <c r="M23" s="31"/>
      <c r="N23" s="31"/>
      <c r="O23" s="50"/>
      <c r="P23" s="50"/>
      <c r="Q23" s="50"/>
      <c r="R23" s="50"/>
      <c r="S23" s="19"/>
      <c r="T23" s="33"/>
      <c r="U23" s="33"/>
      <c r="V23" s="19"/>
      <c r="W23" s="19"/>
      <c r="X23" s="39"/>
      <c r="Y23" s="19"/>
      <c r="Z23" s="19"/>
      <c r="AA23" s="19"/>
      <c r="AB23" s="14"/>
      <c r="AC23" s="19">
        <f t="shared" si="0"/>
        <v>0</v>
      </c>
      <c r="AD23" s="19" t="str">
        <f t="shared" si="1"/>
        <v/>
      </c>
      <c r="AE23" s="42"/>
      <c r="AF23" s="42"/>
      <c r="AG23" s="42"/>
      <c r="AH23" s="42"/>
      <c r="AI23" s="42"/>
      <c r="AJ23" s="42"/>
      <c r="AK23" s="42"/>
      <c r="AL23" s="42"/>
      <c r="AM23" s="42"/>
      <c r="AN23" s="42"/>
      <c r="AO23" s="42"/>
      <c r="AP23" s="42"/>
      <c r="AQ23" s="42"/>
      <c r="AR23" s="42"/>
      <c r="AS23" s="42"/>
      <c r="AT23" s="42"/>
      <c r="AU23" s="42"/>
      <c r="AV23" s="42"/>
      <c r="AW23" s="42"/>
      <c r="AX23" s="42"/>
      <c r="AY23" s="42"/>
      <c r="AZ23" s="42"/>
      <c r="BA23" s="42"/>
    </row>
    <row r="24" s="2" customFormat="1" customHeight="1" spans="1:53">
      <c r="A24" s="14"/>
      <c r="B24" s="14"/>
      <c r="C24" s="14"/>
      <c r="D24" s="14"/>
      <c r="E24" s="15"/>
      <c r="F24" s="15"/>
      <c r="G24" s="15"/>
      <c r="H24" s="14"/>
      <c r="I24" s="14"/>
      <c r="J24" s="14"/>
      <c r="K24" s="14"/>
      <c r="L24" s="31"/>
      <c r="M24" s="31"/>
      <c r="N24" s="31"/>
      <c r="O24" s="50"/>
      <c r="P24" s="50"/>
      <c r="Q24" s="50"/>
      <c r="R24" s="50"/>
      <c r="S24" s="19"/>
      <c r="T24" s="33"/>
      <c r="U24" s="33"/>
      <c r="V24" s="19"/>
      <c r="W24" s="19"/>
      <c r="X24" s="39"/>
      <c r="Y24" s="19"/>
      <c r="Z24" s="19"/>
      <c r="AA24" s="19"/>
      <c r="AB24" s="14"/>
      <c r="AC24" s="19">
        <f t="shared" si="0"/>
        <v>0</v>
      </c>
      <c r="AD24" s="19" t="str">
        <f t="shared" si="1"/>
        <v/>
      </c>
      <c r="AE24" s="42"/>
      <c r="AF24" s="42"/>
      <c r="AG24" s="42"/>
      <c r="AH24" s="42"/>
      <c r="AI24" s="42"/>
      <c r="AJ24" s="42"/>
      <c r="AK24" s="42"/>
      <c r="AL24" s="42"/>
      <c r="AM24" s="42"/>
      <c r="AN24" s="42"/>
      <c r="AO24" s="42"/>
      <c r="AP24" s="42"/>
      <c r="AQ24" s="42"/>
      <c r="AR24" s="42"/>
      <c r="AS24" s="42"/>
      <c r="AT24" s="42"/>
      <c r="AU24" s="42"/>
      <c r="AV24" s="42"/>
      <c r="AW24" s="42"/>
      <c r="AX24" s="42"/>
      <c r="AY24" s="42"/>
      <c r="AZ24" s="42"/>
      <c r="BA24" s="42"/>
    </row>
    <row r="25" s="2" customFormat="1" customHeight="1" spans="1:53">
      <c r="A25" s="16" t="s">
        <v>719</v>
      </c>
      <c r="B25" s="17"/>
      <c r="C25" s="17"/>
      <c r="D25" s="17"/>
      <c r="E25" s="18"/>
      <c r="F25" s="15"/>
      <c r="G25" s="15"/>
      <c r="H25" s="14"/>
      <c r="I25" s="14"/>
      <c r="J25" s="19">
        <f>SUM(J7:J24)</f>
        <v>0</v>
      </c>
      <c r="K25" s="14"/>
      <c r="L25" s="31"/>
      <c r="M25" s="31"/>
      <c r="N25" s="31"/>
      <c r="O25" s="50"/>
      <c r="P25" s="50"/>
      <c r="Q25" s="50"/>
      <c r="R25" s="50"/>
      <c r="S25" s="19">
        <f>SUM(S7:S24)</f>
        <v>0</v>
      </c>
      <c r="T25" s="19">
        <f>SUM(T7:T24)</f>
        <v>0</v>
      </c>
      <c r="U25" s="33"/>
      <c r="V25" s="19"/>
      <c r="W25" s="19"/>
      <c r="X25" s="39">
        <f>SUM(X7:X24)</f>
        <v>0</v>
      </c>
      <c r="Y25" s="19">
        <f>SUM(Y7:Y24)</f>
        <v>0</v>
      </c>
      <c r="Z25" s="19"/>
      <c r="AA25" s="19">
        <f>SUM(AA7:AA24)</f>
        <v>0</v>
      </c>
      <c r="AB25" s="14"/>
      <c r="AC25" s="19">
        <f>SUM(AC7:AC24)</f>
        <v>0</v>
      </c>
      <c r="AD25" s="19" t="str">
        <f t="shared" si="1"/>
        <v/>
      </c>
      <c r="AE25" s="42"/>
      <c r="AF25" s="42"/>
      <c r="AG25" s="42"/>
      <c r="AH25" s="42"/>
      <c r="AI25" s="42"/>
      <c r="AJ25" s="42"/>
      <c r="AK25" s="42"/>
      <c r="AL25" s="42"/>
      <c r="AM25" s="42"/>
      <c r="AN25" s="42"/>
      <c r="AO25" s="42"/>
      <c r="AP25" s="42"/>
      <c r="AQ25" s="42"/>
      <c r="AR25" s="42"/>
      <c r="AS25" s="42"/>
      <c r="AT25" s="42"/>
      <c r="AU25" s="42"/>
      <c r="AV25" s="42"/>
      <c r="AW25" s="42"/>
      <c r="AX25" s="42"/>
      <c r="AY25" s="42"/>
      <c r="AZ25" s="42"/>
      <c r="BA25" s="42"/>
    </row>
    <row r="26" s="2" customFormat="1" customHeight="1" spans="1:53">
      <c r="A26" s="16" t="s">
        <v>976</v>
      </c>
      <c r="B26" s="17"/>
      <c r="C26" s="17"/>
      <c r="D26" s="17"/>
      <c r="E26" s="18"/>
      <c r="F26" s="15"/>
      <c r="G26" s="15"/>
      <c r="H26" s="14"/>
      <c r="I26" s="14"/>
      <c r="J26" s="14"/>
      <c r="K26" s="14"/>
      <c r="L26" s="31"/>
      <c r="M26" s="31"/>
      <c r="N26" s="31"/>
      <c r="O26" s="50"/>
      <c r="P26" s="50"/>
      <c r="Q26" s="50"/>
      <c r="R26" s="50"/>
      <c r="S26" s="19"/>
      <c r="T26" s="33"/>
      <c r="U26" s="33">
        <f>SUM(U7:U24)</f>
        <v>0</v>
      </c>
      <c r="V26" s="19"/>
      <c r="W26" s="19"/>
      <c r="X26" s="39"/>
      <c r="Y26" s="19"/>
      <c r="Z26" s="19">
        <f>SUM(Z7:Z24)</f>
        <v>0</v>
      </c>
      <c r="AA26" s="19"/>
      <c r="AB26" s="14"/>
      <c r="AC26" s="19"/>
      <c r="AD26" s="19" t="str">
        <f t="shared" si="1"/>
        <v/>
      </c>
      <c r="AE26" s="42"/>
      <c r="AF26" s="42"/>
      <c r="AG26" s="42"/>
      <c r="AH26" s="42"/>
      <c r="AI26" s="42"/>
      <c r="AJ26" s="42"/>
      <c r="AK26" s="42"/>
      <c r="AL26" s="42"/>
      <c r="AM26" s="42"/>
      <c r="AN26" s="42"/>
      <c r="AO26" s="42"/>
      <c r="AP26" s="42"/>
      <c r="AQ26" s="42"/>
      <c r="AR26" s="42"/>
      <c r="AS26" s="42"/>
      <c r="AT26" s="42"/>
      <c r="AU26" s="42"/>
      <c r="AV26" s="42"/>
      <c r="AW26" s="42"/>
      <c r="AX26" s="42"/>
      <c r="AY26" s="42"/>
      <c r="AZ26" s="42"/>
      <c r="BA26" s="42"/>
    </row>
    <row r="27" s="2" customFormat="1" customHeight="1" spans="1:53">
      <c r="A27" s="16" t="s">
        <v>719</v>
      </c>
      <c r="B27" s="17"/>
      <c r="C27" s="17"/>
      <c r="D27" s="17"/>
      <c r="E27" s="18"/>
      <c r="F27" s="15"/>
      <c r="G27" s="15"/>
      <c r="H27" s="14"/>
      <c r="I27" s="14"/>
      <c r="J27" s="20">
        <f>J25</f>
        <v>0</v>
      </c>
      <c r="K27" s="14"/>
      <c r="L27" s="31"/>
      <c r="M27" s="31"/>
      <c r="N27" s="31"/>
      <c r="O27" s="14"/>
      <c r="P27" s="51"/>
      <c r="Q27" s="51"/>
      <c r="R27" s="51"/>
      <c r="S27" s="33">
        <f>S25-T26</f>
        <v>0</v>
      </c>
      <c r="T27" s="33">
        <f>T25-U26</f>
        <v>0</v>
      </c>
      <c r="U27" s="33"/>
      <c r="V27" s="19"/>
      <c r="W27" s="19"/>
      <c r="X27" s="39">
        <f>X25-X26</f>
        <v>0</v>
      </c>
      <c r="Y27" s="19">
        <f>Y25-Z26</f>
        <v>0</v>
      </c>
      <c r="Z27" s="19"/>
      <c r="AA27" s="19">
        <f>AA25</f>
        <v>0</v>
      </c>
      <c r="AB27" s="19"/>
      <c r="AC27" s="19">
        <f>AC25</f>
        <v>0</v>
      </c>
      <c r="AD27" s="19" t="str">
        <f t="shared" si="1"/>
        <v/>
      </c>
      <c r="AE27" s="42"/>
      <c r="AF27" s="42"/>
      <c r="AG27" s="42"/>
      <c r="AH27" s="42"/>
      <c r="AI27" s="42"/>
      <c r="AJ27" s="42"/>
      <c r="AK27" s="42"/>
      <c r="AL27" s="42"/>
      <c r="AM27" s="42"/>
      <c r="AN27" s="42"/>
      <c r="AO27" s="42"/>
      <c r="AP27" s="42"/>
      <c r="AQ27" s="42"/>
      <c r="AR27" s="42"/>
      <c r="AS27" s="42"/>
      <c r="AT27" s="42"/>
      <c r="AU27" s="42"/>
      <c r="AV27" s="42"/>
      <c r="AW27" s="42"/>
      <c r="AX27" s="42"/>
      <c r="AY27" s="42"/>
      <c r="AZ27" s="42"/>
      <c r="BA27" s="42"/>
    </row>
    <row r="28" s="2" customFormat="1" customHeight="1" spans="1:27">
      <c r="A28" s="21" t="str">
        <f>封面!D11&amp;封面!G11</f>
        <v>被评估单位填表人：付强</v>
      </c>
      <c r="AA28" s="2" t="str">
        <f>"评估人员："&amp;封面!G26</f>
        <v>评估人员：芦红义</v>
      </c>
    </row>
    <row r="29" s="2" customFormat="1" customHeight="1" spans="1:1">
      <c r="A29" s="21"/>
    </row>
    <row r="30" s="2" customFormat="1" customHeight="1" spans="1:1">
      <c r="A30" s="21"/>
    </row>
    <row r="31" s="2" customFormat="1" customHeight="1" spans="1:1">
      <c r="A31" s="21"/>
    </row>
    <row r="32" s="2" customFormat="1" customHeight="1" spans="1:1">
      <c r="A32" s="21"/>
    </row>
    <row r="33" s="2" customFormat="1" customHeight="1" spans="1:1">
      <c r="A33" s="21"/>
    </row>
    <row r="34" s="2" customFormat="1" customHeight="1" spans="1:1">
      <c r="A34" s="21" t="str">
        <f>CONCATENATE(封面!D13,封面!F13,封面!G13,封面!H13,封面!I13,封面!J13,封面!K13)</f>
        <v>填表日期：2022年2月9日</v>
      </c>
    </row>
    <row r="35" customHeight="1" spans="32:32">
      <c r="AF35" s="2"/>
    </row>
    <row r="36" customHeight="1" spans="32:32">
      <c r="AF36" s="2"/>
    </row>
    <row r="37" customHeight="1" spans="32:32">
      <c r="AF37" s="2"/>
    </row>
    <row r="38" customHeight="1" spans="32:32">
      <c r="AF38" s="2"/>
    </row>
    <row r="39" customHeight="1" spans="12:23">
      <c r="L39" s="52" t="s">
        <v>977</v>
      </c>
      <c r="W39" s="53" t="s">
        <v>977</v>
      </c>
    </row>
  </sheetData>
  <mergeCells count="43">
    <mergeCell ref="A2:AE2"/>
    <mergeCell ref="A3:AE3"/>
    <mergeCell ref="S5:U5"/>
    <mergeCell ref="X5:Z5"/>
    <mergeCell ref="AA5:AC5"/>
    <mergeCell ref="AQ5:AY5"/>
    <mergeCell ref="A25:E25"/>
    <mergeCell ref="A26:E26"/>
    <mergeCell ref="A27:E27"/>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V5:V6"/>
    <mergeCell ref="W5:W6"/>
    <mergeCell ref="AD5:AD6"/>
    <mergeCell ref="AE5:AE6"/>
    <mergeCell ref="AF5:AF6"/>
    <mergeCell ref="AG5:AG6"/>
    <mergeCell ref="AH5:AH6"/>
    <mergeCell ref="AI5:AI6"/>
    <mergeCell ref="AJ5:AJ6"/>
    <mergeCell ref="AK5:AK6"/>
    <mergeCell ref="AL5:AL6"/>
    <mergeCell ref="AM5:AM6"/>
    <mergeCell ref="AN5:AN6"/>
    <mergeCell ref="AP5:AP6"/>
    <mergeCell ref="AZ5:AZ6"/>
    <mergeCell ref="BA5:BA6"/>
  </mergeCells>
  <dataValidations count="1">
    <dataValidation type="list" allowBlank="1" showInputMessage="1" showErrorMessage="1" sqref="N7:N8">
      <formula1>"在用,停用,不需用,待报废,淘汰,盘亏,盘盈"</formula1>
    </dataValidation>
  </dataValidations>
  <hyperlinks>
    <hyperlink ref="A1" location="索引目录!E47" display="返回索引页"/>
    <hyperlink ref="B1" location="固定资产汇总!B15" display="返回"/>
    <hyperlink ref="W39" r:id="rId2" display="http://www.zgfp.com/price/View/12/5633882.htm"/>
    <hyperlink ref="L39" r:id="rId2" display="http://www.zgfp.com/price/View/12/5633882.htm"/>
  </hyperlinks>
  <printOptions horizontalCentered="1"/>
  <pageMargins left="0.354330708661417" right="0.354330708661417" top="0.78740157480315" bottom="0.78740157480315" header="1.02362204724409" footer="0.511811023622047"/>
  <pageSetup paperSize="9" scale="86" orientation="landscape"/>
  <headerFooter alignWithMargins="0">
    <oddHeader>&amp;R&amp;"宋体,常规"&amp;10表&amp;"Times New Roman,常规"4-8-5
&amp;"宋体,常规"共&amp;"Times New Roman,常规"&amp;N&amp;"宋体,常规"页第&amp;"Times New Roman,常规"&amp;P&amp;"宋体,常规"页</oddHead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9"/>
  <sheetViews>
    <sheetView workbookViewId="0">
      <selection activeCell="A1" sqref="A1"/>
    </sheetView>
  </sheetViews>
  <sheetFormatPr defaultColWidth="9" defaultRowHeight="15.75" customHeight="1"/>
  <cols>
    <col min="1" max="1" width="6.125" style="4" customWidth="1"/>
    <col min="2" max="2" width="4.625" style="4" hidden="1" customWidth="1" outlineLevel="1"/>
    <col min="3" max="3" width="4.625" style="4" customWidth="1"/>
    <col min="4" max="4" width="10.5" style="4" customWidth="1"/>
    <col min="5" max="5" width="8.625" style="4" customWidth="1"/>
    <col min="6" max="6" width="8" style="4" customWidth="1"/>
    <col min="7" max="7" width="4.75" style="4" customWidth="1"/>
    <col min="8" max="9" width="4.125" style="4" customWidth="1"/>
    <col min="10" max="10" width="4.125" style="4" hidden="1" customWidth="1" outlineLevel="1"/>
    <col min="11" max="11" width="4" style="4" customWidth="1"/>
    <col min="12" max="15" width="4.375" style="4" customWidth="1"/>
    <col min="16" max="18" width="11" style="4" hidden="1" customWidth="1" outlineLevel="1"/>
    <col min="19" max="22" width="11" style="4" customWidth="1"/>
    <col min="23" max="23" width="7" style="4" customWidth="1"/>
    <col min="24" max="24" width="11" style="4" customWidth="1"/>
    <col min="25" max="25" width="5" style="4" customWidth="1"/>
    <col min="26" max="26" width="6" style="4" customWidth="1"/>
    <col min="27" max="28" width="9" style="4" hidden="1" customWidth="1" outlineLevel="1"/>
    <col min="29" max="16384" width="9" style="4"/>
  </cols>
  <sheetData>
    <row r="1" spans="1:26">
      <c r="A1" s="5" t="s">
        <v>146</v>
      </c>
      <c r="B1" s="6" t="s">
        <v>588</v>
      </c>
      <c r="C1" s="7"/>
      <c r="D1" s="8"/>
      <c r="E1" s="8"/>
      <c r="F1" s="8"/>
      <c r="G1" s="8"/>
      <c r="H1" s="8"/>
      <c r="I1" s="8"/>
      <c r="J1" s="8"/>
      <c r="K1" s="8"/>
      <c r="L1" s="8"/>
      <c r="M1" s="8"/>
      <c r="N1" s="8"/>
      <c r="O1" s="8"/>
      <c r="P1" s="8"/>
      <c r="Q1" s="8"/>
      <c r="R1" s="8"/>
      <c r="S1" s="8"/>
      <c r="T1" s="8"/>
      <c r="U1" s="8"/>
      <c r="V1" s="8"/>
      <c r="W1" s="8"/>
      <c r="X1" s="8"/>
      <c r="Y1" s="8"/>
      <c r="Z1" s="8"/>
    </row>
    <row r="2" s="1" customFormat="1" ht="36.75" customHeight="1" spans="1:26">
      <c r="A2" s="9" t="s">
        <v>978</v>
      </c>
      <c r="B2" s="9"/>
      <c r="C2" s="9"/>
      <c r="D2" s="9"/>
      <c r="E2" s="9"/>
      <c r="F2" s="9"/>
      <c r="G2" s="9"/>
      <c r="H2" s="9"/>
      <c r="I2" s="9"/>
      <c r="J2" s="9"/>
      <c r="K2" s="9"/>
      <c r="L2" s="9"/>
      <c r="M2" s="9"/>
      <c r="N2" s="9"/>
      <c r="O2" s="9"/>
      <c r="P2" s="9"/>
      <c r="Q2" s="9"/>
      <c r="R2" s="9"/>
      <c r="S2" s="9"/>
      <c r="T2" s="9"/>
      <c r="U2" s="9"/>
      <c r="V2" s="9"/>
      <c r="W2" s="9"/>
      <c r="X2" s="9"/>
      <c r="Y2" s="9"/>
      <c r="Z2" s="9"/>
    </row>
    <row r="3" s="2" customFormat="1" ht="14.1" customHeight="1" spans="1:26">
      <c r="A3" s="10" t="str">
        <f>CONCATENATE(封面!D9,封面!F9,封面!G9,封面!H9,封面!I9,封面!J9,封面!K9)</f>
        <v>评估基准日：2022年1月31日</v>
      </c>
      <c r="B3" s="10"/>
      <c r="C3" s="10"/>
      <c r="D3" s="10"/>
      <c r="E3" s="10"/>
      <c r="F3" s="10"/>
      <c r="G3" s="10"/>
      <c r="H3" s="10"/>
      <c r="I3" s="10"/>
      <c r="J3" s="10"/>
      <c r="K3" s="22"/>
      <c r="L3" s="22"/>
      <c r="M3" s="22"/>
      <c r="N3" s="22"/>
      <c r="O3" s="22"/>
      <c r="P3" s="22"/>
      <c r="Q3" s="22"/>
      <c r="R3" s="22"/>
      <c r="S3" s="22"/>
      <c r="T3" s="22"/>
      <c r="U3" s="22"/>
      <c r="V3" s="22"/>
      <c r="W3" s="22"/>
      <c r="X3" s="22"/>
      <c r="Y3" s="22"/>
      <c r="Z3" s="22"/>
    </row>
    <row r="4" s="2" customFormat="1" customHeight="1" spans="1:26">
      <c r="A4" s="11" t="str">
        <f>封面!D7&amp;封面!F7</f>
        <v>被评估单位：中核龙原科技有限公司</v>
      </c>
      <c r="Z4" s="40" t="s">
        <v>179</v>
      </c>
    </row>
    <row r="5" s="3" customFormat="1" ht="18" customHeight="1" spans="1:28">
      <c r="A5" s="12" t="s">
        <v>243</v>
      </c>
      <c r="B5" s="13" t="s">
        <v>590</v>
      </c>
      <c r="C5" s="13" t="s">
        <v>979</v>
      </c>
      <c r="D5" s="12" t="s">
        <v>980</v>
      </c>
      <c r="E5" s="13" t="s">
        <v>790</v>
      </c>
      <c r="F5" s="13" t="s">
        <v>950</v>
      </c>
      <c r="G5" s="13" t="s">
        <v>712</v>
      </c>
      <c r="H5" s="13" t="s">
        <v>791</v>
      </c>
      <c r="I5" s="23" t="s">
        <v>894</v>
      </c>
      <c r="J5" s="24" t="s">
        <v>611</v>
      </c>
      <c r="K5" s="25" t="s">
        <v>951</v>
      </c>
      <c r="L5" s="25" t="s">
        <v>952</v>
      </c>
      <c r="M5" s="26" t="s">
        <v>601</v>
      </c>
      <c r="N5" s="26" t="s">
        <v>602</v>
      </c>
      <c r="O5" s="26" t="s">
        <v>603</v>
      </c>
      <c r="P5" s="27" t="s">
        <v>622</v>
      </c>
      <c r="Q5" s="34"/>
      <c r="R5" s="35"/>
      <c r="S5" s="34" t="s">
        <v>623</v>
      </c>
      <c r="T5" s="34"/>
      <c r="U5" s="36"/>
      <c r="V5" s="30" t="s">
        <v>624</v>
      </c>
      <c r="W5" s="30"/>
      <c r="X5" s="30"/>
      <c r="Y5" s="41" t="s">
        <v>625</v>
      </c>
      <c r="Z5" s="41" t="s">
        <v>246</v>
      </c>
      <c r="AA5" s="25" t="s">
        <v>981</v>
      </c>
      <c r="AB5" s="25" t="s">
        <v>627</v>
      </c>
    </row>
    <row r="6" s="3" customFormat="1" ht="18" customHeight="1" spans="1:28">
      <c r="A6" s="12"/>
      <c r="B6" s="13"/>
      <c r="C6" s="13"/>
      <c r="D6" s="12"/>
      <c r="E6" s="13"/>
      <c r="F6" s="13"/>
      <c r="G6" s="13"/>
      <c r="H6" s="13"/>
      <c r="I6" s="28"/>
      <c r="J6" s="29"/>
      <c r="K6" s="25"/>
      <c r="L6" s="25"/>
      <c r="M6" s="26"/>
      <c r="N6" s="26"/>
      <c r="O6" s="26"/>
      <c r="P6" s="30" t="s">
        <v>654</v>
      </c>
      <c r="Q6" s="27" t="s">
        <v>655</v>
      </c>
      <c r="R6" s="37" t="s">
        <v>656</v>
      </c>
      <c r="S6" s="36" t="s">
        <v>654</v>
      </c>
      <c r="T6" s="30" t="s">
        <v>655</v>
      </c>
      <c r="U6" s="30" t="s">
        <v>656</v>
      </c>
      <c r="V6" s="30" t="s">
        <v>654</v>
      </c>
      <c r="W6" s="30" t="s">
        <v>657</v>
      </c>
      <c r="X6" s="30" t="s">
        <v>655</v>
      </c>
      <c r="Y6" s="30"/>
      <c r="Z6" s="30"/>
      <c r="AA6" s="25"/>
      <c r="AB6" s="25"/>
    </row>
    <row r="7" s="2" customFormat="1" customHeight="1" spans="1:28">
      <c r="A7" s="14"/>
      <c r="B7" s="14"/>
      <c r="C7" s="14"/>
      <c r="D7" s="15"/>
      <c r="E7" s="15"/>
      <c r="F7" s="15"/>
      <c r="G7" s="15"/>
      <c r="H7" s="14"/>
      <c r="I7" s="14"/>
      <c r="J7" s="14"/>
      <c r="K7" s="31"/>
      <c r="L7" s="31"/>
      <c r="M7" s="31"/>
      <c r="N7" s="31"/>
      <c r="O7" s="31"/>
      <c r="P7" s="19"/>
      <c r="Q7" s="33"/>
      <c r="R7" s="38"/>
      <c r="S7" s="39"/>
      <c r="T7" s="19"/>
      <c r="U7" s="19"/>
      <c r="V7" s="19"/>
      <c r="W7" s="14"/>
      <c r="X7" s="19">
        <f t="shared" ref="X7:X24" si="0">ROUND(V7*W7/100,0)</f>
        <v>0</v>
      </c>
      <c r="Y7" s="19" t="str">
        <f t="shared" ref="Y7:Y27" si="1">IF(T7=0,"",(X7-T7)/T7*100)</f>
        <v/>
      </c>
      <c r="Z7" s="42"/>
      <c r="AA7" s="42"/>
      <c r="AB7" s="42"/>
    </row>
    <row r="8" s="2" customFormat="1" customHeight="1" spans="1:28">
      <c r="A8" s="14"/>
      <c r="B8" s="14"/>
      <c r="C8" s="14"/>
      <c r="D8" s="15"/>
      <c r="E8" s="15"/>
      <c r="F8" s="15"/>
      <c r="G8" s="15"/>
      <c r="H8" s="14"/>
      <c r="I8" s="14"/>
      <c r="J8" s="14"/>
      <c r="K8" s="31"/>
      <c r="L8" s="31"/>
      <c r="M8" s="31"/>
      <c r="N8" s="31"/>
      <c r="O8" s="31"/>
      <c r="P8" s="19"/>
      <c r="Q8" s="33"/>
      <c r="R8" s="38"/>
      <c r="S8" s="39"/>
      <c r="T8" s="19"/>
      <c r="U8" s="19"/>
      <c r="V8" s="19"/>
      <c r="W8" s="14"/>
      <c r="X8" s="19">
        <f t="shared" si="0"/>
        <v>0</v>
      </c>
      <c r="Y8" s="19" t="str">
        <f t="shared" si="1"/>
        <v/>
      </c>
      <c r="Z8" s="42"/>
      <c r="AA8" s="42"/>
      <c r="AB8" s="42"/>
    </row>
    <row r="9" s="2" customFormat="1" customHeight="1" spans="1:28">
      <c r="A9" s="14"/>
      <c r="B9" s="14"/>
      <c r="C9" s="14"/>
      <c r="D9" s="15"/>
      <c r="E9" s="15"/>
      <c r="F9" s="15"/>
      <c r="G9" s="15"/>
      <c r="H9" s="14"/>
      <c r="I9" s="14"/>
      <c r="J9" s="14"/>
      <c r="K9" s="31"/>
      <c r="L9" s="31"/>
      <c r="M9" s="31"/>
      <c r="N9" s="31"/>
      <c r="O9" s="31"/>
      <c r="P9" s="19"/>
      <c r="Q9" s="33"/>
      <c r="R9" s="38"/>
      <c r="S9" s="39"/>
      <c r="T9" s="19"/>
      <c r="U9" s="19"/>
      <c r="V9" s="19"/>
      <c r="W9" s="14"/>
      <c r="X9" s="19">
        <f t="shared" si="0"/>
        <v>0</v>
      </c>
      <c r="Y9" s="19" t="str">
        <f t="shared" si="1"/>
        <v/>
      </c>
      <c r="Z9" s="42"/>
      <c r="AA9" s="42"/>
      <c r="AB9" s="42"/>
    </row>
    <row r="10" s="2" customFormat="1" customHeight="1" spans="1:28">
      <c r="A10" s="14"/>
      <c r="B10" s="14"/>
      <c r="C10" s="14"/>
      <c r="D10" s="15"/>
      <c r="E10" s="15"/>
      <c r="F10" s="15"/>
      <c r="G10" s="15"/>
      <c r="H10" s="14"/>
      <c r="I10" s="14"/>
      <c r="J10" s="14"/>
      <c r="K10" s="31"/>
      <c r="L10" s="31"/>
      <c r="M10" s="31"/>
      <c r="N10" s="31"/>
      <c r="O10" s="31"/>
      <c r="P10" s="19"/>
      <c r="Q10" s="33"/>
      <c r="R10" s="38"/>
      <c r="S10" s="39"/>
      <c r="T10" s="19"/>
      <c r="U10" s="19"/>
      <c r="V10" s="19"/>
      <c r="W10" s="14"/>
      <c r="X10" s="19">
        <f t="shared" si="0"/>
        <v>0</v>
      </c>
      <c r="Y10" s="19" t="str">
        <f t="shared" si="1"/>
        <v/>
      </c>
      <c r="Z10" s="42"/>
      <c r="AA10" s="42"/>
      <c r="AB10" s="42"/>
    </row>
    <row r="11" s="2" customFormat="1" customHeight="1" spans="1:28">
      <c r="A11" s="14"/>
      <c r="B11" s="14"/>
      <c r="C11" s="14"/>
      <c r="D11" s="15"/>
      <c r="E11" s="15"/>
      <c r="F11" s="15"/>
      <c r="G11" s="15"/>
      <c r="H11" s="14"/>
      <c r="I11" s="14"/>
      <c r="J11" s="14"/>
      <c r="K11" s="31"/>
      <c r="L11" s="31"/>
      <c r="M11" s="31"/>
      <c r="N11" s="31"/>
      <c r="O11" s="31"/>
      <c r="P11" s="19"/>
      <c r="Q11" s="33"/>
      <c r="R11" s="38"/>
      <c r="S11" s="39"/>
      <c r="T11" s="19"/>
      <c r="U11" s="19"/>
      <c r="V11" s="19"/>
      <c r="W11" s="14"/>
      <c r="X11" s="19">
        <f t="shared" si="0"/>
        <v>0</v>
      </c>
      <c r="Y11" s="19" t="str">
        <f t="shared" si="1"/>
        <v/>
      </c>
      <c r="Z11" s="42"/>
      <c r="AA11" s="42"/>
      <c r="AB11" s="42"/>
    </row>
    <row r="12" s="2" customFormat="1" customHeight="1" spans="1:28">
      <c r="A12" s="14"/>
      <c r="B12" s="14"/>
      <c r="C12" s="14"/>
      <c r="D12" s="15"/>
      <c r="E12" s="15"/>
      <c r="F12" s="15"/>
      <c r="G12" s="15"/>
      <c r="H12" s="14"/>
      <c r="I12" s="14"/>
      <c r="J12" s="14"/>
      <c r="K12" s="31"/>
      <c r="L12" s="31"/>
      <c r="M12" s="31"/>
      <c r="N12" s="31"/>
      <c r="O12" s="31"/>
      <c r="P12" s="19"/>
      <c r="Q12" s="33"/>
      <c r="R12" s="38"/>
      <c r="S12" s="39"/>
      <c r="T12" s="19"/>
      <c r="U12" s="19"/>
      <c r="V12" s="19"/>
      <c r="W12" s="14"/>
      <c r="X12" s="19">
        <f t="shared" si="0"/>
        <v>0</v>
      </c>
      <c r="Y12" s="19" t="str">
        <f t="shared" si="1"/>
        <v/>
      </c>
      <c r="Z12" s="42"/>
      <c r="AA12" s="42"/>
      <c r="AB12" s="42"/>
    </row>
    <row r="13" s="2" customFormat="1" customHeight="1" spans="1:28">
      <c r="A13" s="14"/>
      <c r="B13" s="14"/>
      <c r="C13" s="14"/>
      <c r="D13" s="15"/>
      <c r="E13" s="15"/>
      <c r="F13" s="15"/>
      <c r="G13" s="15"/>
      <c r="H13" s="14"/>
      <c r="I13" s="14"/>
      <c r="J13" s="14"/>
      <c r="K13" s="31"/>
      <c r="L13" s="31"/>
      <c r="M13" s="31"/>
      <c r="N13" s="31"/>
      <c r="O13" s="31"/>
      <c r="P13" s="19"/>
      <c r="Q13" s="33"/>
      <c r="R13" s="38"/>
      <c r="S13" s="39"/>
      <c r="T13" s="19"/>
      <c r="U13" s="19"/>
      <c r="V13" s="19"/>
      <c r="W13" s="14"/>
      <c r="X13" s="19">
        <f t="shared" si="0"/>
        <v>0</v>
      </c>
      <c r="Y13" s="19" t="str">
        <f t="shared" si="1"/>
        <v/>
      </c>
      <c r="Z13" s="42"/>
      <c r="AA13" s="42"/>
      <c r="AB13" s="42"/>
    </row>
    <row r="14" s="2" customFormat="1" customHeight="1" spans="1:28">
      <c r="A14" s="14"/>
      <c r="B14" s="14"/>
      <c r="C14" s="14"/>
      <c r="D14" s="15"/>
      <c r="E14" s="15"/>
      <c r="F14" s="15"/>
      <c r="G14" s="15"/>
      <c r="H14" s="14"/>
      <c r="I14" s="14"/>
      <c r="J14" s="14"/>
      <c r="K14" s="31"/>
      <c r="L14" s="31"/>
      <c r="M14" s="31"/>
      <c r="N14" s="31"/>
      <c r="O14" s="31"/>
      <c r="P14" s="19"/>
      <c r="Q14" s="33"/>
      <c r="R14" s="38"/>
      <c r="S14" s="39"/>
      <c r="T14" s="19"/>
      <c r="U14" s="19"/>
      <c r="V14" s="19"/>
      <c r="W14" s="14"/>
      <c r="X14" s="19">
        <f t="shared" si="0"/>
        <v>0</v>
      </c>
      <c r="Y14" s="19" t="str">
        <f t="shared" si="1"/>
        <v/>
      </c>
      <c r="Z14" s="42"/>
      <c r="AA14" s="42"/>
      <c r="AB14" s="42"/>
    </row>
    <row r="15" s="2" customFormat="1" customHeight="1" spans="1:28">
      <c r="A15" s="14"/>
      <c r="B15" s="14"/>
      <c r="C15" s="14"/>
      <c r="D15" s="15"/>
      <c r="E15" s="15"/>
      <c r="F15" s="15"/>
      <c r="G15" s="15"/>
      <c r="H15" s="14"/>
      <c r="I15" s="14"/>
      <c r="J15" s="14"/>
      <c r="K15" s="31"/>
      <c r="L15" s="31"/>
      <c r="M15" s="31"/>
      <c r="N15" s="31"/>
      <c r="O15" s="31"/>
      <c r="P15" s="19"/>
      <c r="Q15" s="33"/>
      <c r="R15" s="38"/>
      <c r="S15" s="39"/>
      <c r="T15" s="19"/>
      <c r="U15" s="19"/>
      <c r="V15" s="19"/>
      <c r="W15" s="14"/>
      <c r="X15" s="19">
        <f t="shared" si="0"/>
        <v>0</v>
      </c>
      <c r="Y15" s="19" t="str">
        <f t="shared" si="1"/>
        <v/>
      </c>
      <c r="Z15" s="42"/>
      <c r="AA15" s="42"/>
      <c r="AB15" s="42"/>
    </row>
    <row r="16" s="2" customFormat="1" customHeight="1" spans="1:28">
      <c r="A16" s="14"/>
      <c r="B16" s="14"/>
      <c r="C16" s="14"/>
      <c r="D16" s="15"/>
      <c r="E16" s="15"/>
      <c r="F16" s="15"/>
      <c r="G16" s="15"/>
      <c r="H16" s="14"/>
      <c r="I16" s="14"/>
      <c r="J16" s="14"/>
      <c r="K16" s="31"/>
      <c r="L16" s="31"/>
      <c r="M16" s="31"/>
      <c r="N16" s="31"/>
      <c r="O16" s="31"/>
      <c r="P16" s="19"/>
      <c r="Q16" s="33"/>
      <c r="R16" s="38"/>
      <c r="S16" s="39"/>
      <c r="T16" s="19"/>
      <c r="U16" s="19"/>
      <c r="V16" s="19"/>
      <c r="W16" s="14"/>
      <c r="X16" s="19">
        <f t="shared" si="0"/>
        <v>0</v>
      </c>
      <c r="Y16" s="19" t="str">
        <f t="shared" si="1"/>
        <v/>
      </c>
      <c r="Z16" s="42"/>
      <c r="AA16" s="42"/>
      <c r="AB16" s="42"/>
    </row>
    <row r="17" s="2" customFormat="1" customHeight="1" spans="1:28">
      <c r="A17" s="14"/>
      <c r="B17" s="14"/>
      <c r="C17" s="14"/>
      <c r="D17" s="15"/>
      <c r="E17" s="15"/>
      <c r="F17" s="15"/>
      <c r="G17" s="15"/>
      <c r="H17" s="14"/>
      <c r="I17" s="14"/>
      <c r="J17" s="14"/>
      <c r="K17" s="31"/>
      <c r="L17" s="31"/>
      <c r="M17" s="31"/>
      <c r="N17" s="31"/>
      <c r="O17" s="31"/>
      <c r="P17" s="19"/>
      <c r="Q17" s="33"/>
      <c r="R17" s="38"/>
      <c r="S17" s="39"/>
      <c r="T17" s="19"/>
      <c r="U17" s="19"/>
      <c r="V17" s="19"/>
      <c r="W17" s="14"/>
      <c r="X17" s="19">
        <f t="shared" si="0"/>
        <v>0</v>
      </c>
      <c r="Y17" s="19" t="str">
        <f t="shared" si="1"/>
        <v/>
      </c>
      <c r="Z17" s="42"/>
      <c r="AA17" s="42"/>
      <c r="AB17" s="42"/>
    </row>
    <row r="18" s="2" customFormat="1" customHeight="1" spans="1:28">
      <c r="A18" s="14"/>
      <c r="B18" s="14"/>
      <c r="C18" s="14"/>
      <c r="D18" s="15"/>
      <c r="E18" s="15"/>
      <c r="F18" s="15"/>
      <c r="G18" s="15"/>
      <c r="H18" s="14"/>
      <c r="I18" s="14"/>
      <c r="J18" s="14"/>
      <c r="K18" s="31"/>
      <c r="L18" s="31"/>
      <c r="M18" s="31"/>
      <c r="N18" s="31"/>
      <c r="O18" s="31"/>
      <c r="P18" s="19"/>
      <c r="Q18" s="33"/>
      <c r="R18" s="38"/>
      <c r="S18" s="39"/>
      <c r="T18" s="19"/>
      <c r="U18" s="19"/>
      <c r="V18" s="19"/>
      <c r="W18" s="14"/>
      <c r="X18" s="19">
        <f t="shared" si="0"/>
        <v>0</v>
      </c>
      <c r="Y18" s="19" t="str">
        <f t="shared" si="1"/>
        <v/>
      </c>
      <c r="Z18" s="42"/>
      <c r="AA18" s="42"/>
      <c r="AB18" s="42"/>
    </row>
    <row r="19" s="2" customFormat="1" customHeight="1" spans="1:28">
      <c r="A19" s="14"/>
      <c r="B19" s="14"/>
      <c r="C19" s="14"/>
      <c r="D19" s="15"/>
      <c r="E19" s="15"/>
      <c r="F19" s="15"/>
      <c r="G19" s="15"/>
      <c r="H19" s="14"/>
      <c r="I19" s="14"/>
      <c r="J19" s="14"/>
      <c r="K19" s="31"/>
      <c r="L19" s="31"/>
      <c r="M19" s="31"/>
      <c r="N19" s="31"/>
      <c r="O19" s="31"/>
      <c r="P19" s="19"/>
      <c r="Q19" s="33"/>
      <c r="R19" s="38"/>
      <c r="S19" s="39"/>
      <c r="T19" s="19"/>
      <c r="U19" s="19"/>
      <c r="V19" s="19"/>
      <c r="W19" s="14"/>
      <c r="X19" s="19">
        <f t="shared" si="0"/>
        <v>0</v>
      </c>
      <c r="Y19" s="19" t="str">
        <f t="shared" si="1"/>
        <v/>
      </c>
      <c r="Z19" s="42"/>
      <c r="AA19" s="42"/>
      <c r="AB19" s="42"/>
    </row>
    <row r="20" s="2" customFormat="1" customHeight="1" spans="1:28">
      <c r="A20" s="14"/>
      <c r="B20" s="14"/>
      <c r="C20" s="14"/>
      <c r="D20" s="15"/>
      <c r="E20" s="15"/>
      <c r="F20" s="15"/>
      <c r="G20" s="15"/>
      <c r="H20" s="14"/>
      <c r="I20" s="14"/>
      <c r="J20" s="14"/>
      <c r="K20" s="31"/>
      <c r="L20" s="31"/>
      <c r="M20" s="31"/>
      <c r="N20" s="31"/>
      <c r="O20" s="31"/>
      <c r="P20" s="19"/>
      <c r="Q20" s="33"/>
      <c r="R20" s="38"/>
      <c r="S20" s="39"/>
      <c r="T20" s="19"/>
      <c r="U20" s="19"/>
      <c r="V20" s="19"/>
      <c r="W20" s="14"/>
      <c r="X20" s="19">
        <f t="shared" si="0"/>
        <v>0</v>
      </c>
      <c r="Y20" s="19" t="str">
        <f t="shared" si="1"/>
        <v/>
      </c>
      <c r="Z20" s="42"/>
      <c r="AA20" s="42"/>
      <c r="AB20" s="42"/>
    </row>
    <row r="21" s="2" customFormat="1" customHeight="1" spans="1:28">
      <c r="A21" s="14"/>
      <c r="B21" s="14"/>
      <c r="C21" s="14"/>
      <c r="D21" s="15"/>
      <c r="E21" s="15"/>
      <c r="F21" s="15"/>
      <c r="G21" s="15"/>
      <c r="H21" s="14"/>
      <c r="I21" s="14"/>
      <c r="J21" s="14"/>
      <c r="K21" s="31"/>
      <c r="L21" s="31"/>
      <c r="M21" s="31"/>
      <c r="N21" s="31"/>
      <c r="O21" s="31"/>
      <c r="P21" s="19"/>
      <c r="Q21" s="33"/>
      <c r="R21" s="38"/>
      <c r="S21" s="39"/>
      <c r="T21" s="19"/>
      <c r="U21" s="19"/>
      <c r="V21" s="19"/>
      <c r="W21" s="14"/>
      <c r="X21" s="19">
        <f t="shared" si="0"/>
        <v>0</v>
      </c>
      <c r="Y21" s="19" t="str">
        <f t="shared" si="1"/>
        <v/>
      </c>
      <c r="Z21" s="42"/>
      <c r="AA21" s="42"/>
      <c r="AB21" s="42"/>
    </row>
    <row r="22" s="2" customFormat="1" customHeight="1" spans="1:28">
      <c r="A22" s="14"/>
      <c r="B22" s="14"/>
      <c r="C22" s="14"/>
      <c r="D22" s="15"/>
      <c r="E22" s="15"/>
      <c r="F22" s="15"/>
      <c r="G22" s="15"/>
      <c r="H22" s="14"/>
      <c r="I22" s="14"/>
      <c r="J22" s="14"/>
      <c r="K22" s="31"/>
      <c r="L22" s="31"/>
      <c r="M22" s="31"/>
      <c r="N22" s="31"/>
      <c r="O22" s="31"/>
      <c r="P22" s="19"/>
      <c r="Q22" s="33"/>
      <c r="R22" s="38"/>
      <c r="S22" s="39"/>
      <c r="T22" s="19"/>
      <c r="U22" s="19"/>
      <c r="V22" s="19"/>
      <c r="W22" s="14"/>
      <c r="X22" s="19">
        <f t="shared" si="0"/>
        <v>0</v>
      </c>
      <c r="Y22" s="19" t="str">
        <f t="shared" si="1"/>
        <v/>
      </c>
      <c r="Z22" s="42"/>
      <c r="AA22" s="42"/>
      <c r="AB22" s="42"/>
    </row>
    <row r="23" s="2" customFormat="1" customHeight="1" spans="1:28">
      <c r="A23" s="14"/>
      <c r="B23" s="14"/>
      <c r="C23" s="14"/>
      <c r="D23" s="15"/>
      <c r="E23" s="15"/>
      <c r="F23" s="15"/>
      <c r="G23" s="15"/>
      <c r="H23" s="14"/>
      <c r="I23" s="14"/>
      <c r="J23" s="14"/>
      <c r="K23" s="31"/>
      <c r="L23" s="31"/>
      <c r="M23" s="31"/>
      <c r="N23" s="31"/>
      <c r="O23" s="31"/>
      <c r="P23" s="19"/>
      <c r="Q23" s="33"/>
      <c r="R23" s="38"/>
      <c r="S23" s="39"/>
      <c r="T23" s="19"/>
      <c r="U23" s="19"/>
      <c r="V23" s="19"/>
      <c r="W23" s="14"/>
      <c r="X23" s="19">
        <f t="shared" si="0"/>
        <v>0</v>
      </c>
      <c r="Y23" s="19" t="str">
        <f t="shared" si="1"/>
        <v/>
      </c>
      <c r="Z23" s="42"/>
      <c r="AA23" s="42"/>
      <c r="AB23" s="42"/>
    </row>
    <row r="24" s="2" customFormat="1" customHeight="1" spans="1:28">
      <c r="A24" s="14"/>
      <c r="B24" s="14"/>
      <c r="C24" s="14"/>
      <c r="D24" s="15"/>
      <c r="E24" s="15"/>
      <c r="F24" s="15"/>
      <c r="G24" s="15"/>
      <c r="H24" s="14"/>
      <c r="I24" s="14"/>
      <c r="J24" s="14"/>
      <c r="K24" s="31"/>
      <c r="L24" s="31"/>
      <c r="M24" s="31"/>
      <c r="N24" s="31"/>
      <c r="O24" s="31"/>
      <c r="P24" s="19"/>
      <c r="Q24" s="33"/>
      <c r="R24" s="38"/>
      <c r="S24" s="39"/>
      <c r="T24" s="19"/>
      <c r="U24" s="19"/>
      <c r="V24" s="19"/>
      <c r="W24" s="14"/>
      <c r="X24" s="19">
        <f t="shared" si="0"/>
        <v>0</v>
      </c>
      <c r="Y24" s="19" t="str">
        <f t="shared" si="1"/>
        <v/>
      </c>
      <c r="Z24" s="42"/>
      <c r="AA24" s="42"/>
      <c r="AB24" s="42"/>
    </row>
    <row r="25" s="2" customFormat="1" customHeight="1" spans="1:28">
      <c r="A25" s="16" t="s">
        <v>719</v>
      </c>
      <c r="B25" s="17"/>
      <c r="C25" s="17"/>
      <c r="D25" s="18"/>
      <c r="E25" s="15"/>
      <c r="F25" s="15"/>
      <c r="G25" s="15"/>
      <c r="H25" s="19">
        <f>SUM(H7:H24)</f>
        <v>0</v>
      </c>
      <c r="I25" s="14"/>
      <c r="J25" s="14"/>
      <c r="K25" s="31"/>
      <c r="L25" s="31"/>
      <c r="M25" s="31"/>
      <c r="N25" s="31"/>
      <c r="O25" s="31"/>
      <c r="P25" s="19">
        <f t="shared" ref="P25:T25" si="2">SUM(P7:P24)</f>
        <v>0</v>
      </c>
      <c r="Q25" s="19">
        <f t="shared" si="2"/>
        <v>0</v>
      </c>
      <c r="R25" s="38"/>
      <c r="S25" s="39">
        <f t="shared" si="2"/>
        <v>0</v>
      </c>
      <c r="T25" s="19">
        <f t="shared" si="2"/>
        <v>0</v>
      </c>
      <c r="U25" s="19"/>
      <c r="V25" s="19">
        <f>SUM(V7:V24)</f>
        <v>0</v>
      </c>
      <c r="W25" s="14"/>
      <c r="X25" s="19">
        <f>SUM(X7:X24)</f>
        <v>0</v>
      </c>
      <c r="Y25" s="19" t="str">
        <f t="shared" si="1"/>
        <v/>
      </c>
      <c r="Z25" s="42"/>
      <c r="AA25" s="42"/>
      <c r="AB25" s="42"/>
    </row>
    <row r="26" s="2" customFormat="1" customHeight="1" spans="1:28">
      <c r="A26" s="16" t="s">
        <v>982</v>
      </c>
      <c r="B26" s="17"/>
      <c r="C26" s="17"/>
      <c r="D26" s="18"/>
      <c r="E26" s="15"/>
      <c r="F26" s="15"/>
      <c r="G26" s="15"/>
      <c r="H26" s="14"/>
      <c r="I26" s="14"/>
      <c r="J26" s="14"/>
      <c r="K26" s="31"/>
      <c r="L26" s="31"/>
      <c r="M26" s="31"/>
      <c r="N26" s="31"/>
      <c r="O26" s="31"/>
      <c r="P26" s="19"/>
      <c r="Q26" s="33"/>
      <c r="R26" s="38">
        <f>SUM(R7:R24)</f>
        <v>0</v>
      </c>
      <c r="S26" s="39"/>
      <c r="T26" s="19"/>
      <c r="U26" s="19">
        <f>SUM(U7:U24)</f>
        <v>0</v>
      </c>
      <c r="V26" s="19"/>
      <c r="W26" s="14"/>
      <c r="X26" s="19"/>
      <c r="Y26" s="19" t="str">
        <f t="shared" si="1"/>
        <v/>
      </c>
      <c r="Z26" s="42"/>
      <c r="AA26" s="42"/>
      <c r="AB26" s="42"/>
    </row>
    <row r="27" s="2" customFormat="1" customHeight="1" spans="1:28">
      <c r="A27" s="16" t="s">
        <v>719</v>
      </c>
      <c r="B27" s="17"/>
      <c r="C27" s="17"/>
      <c r="D27" s="18"/>
      <c r="E27" s="15"/>
      <c r="F27" s="15"/>
      <c r="G27" s="15"/>
      <c r="H27" s="20">
        <f>H25</f>
        <v>0</v>
      </c>
      <c r="I27" s="14"/>
      <c r="J27" s="14"/>
      <c r="K27" s="31"/>
      <c r="L27" s="31"/>
      <c r="M27" s="32"/>
      <c r="N27" s="32"/>
      <c r="O27" s="32"/>
      <c r="P27" s="33">
        <f t="shared" ref="P27:T27" si="3">P25-Q26</f>
        <v>0</v>
      </c>
      <c r="Q27" s="33">
        <f t="shared" si="3"/>
        <v>0</v>
      </c>
      <c r="R27" s="38"/>
      <c r="S27" s="39">
        <f>S25-S26</f>
        <v>0</v>
      </c>
      <c r="T27" s="19">
        <f t="shared" si="3"/>
        <v>0</v>
      </c>
      <c r="U27" s="19"/>
      <c r="V27" s="19">
        <f>V25</f>
        <v>0</v>
      </c>
      <c r="W27" s="19"/>
      <c r="X27" s="19">
        <f>X25</f>
        <v>0</v>
      </c>
      <c r="Y27" s="19" t="str">
        <f t="shared" si="1"/>
        <v/>
      </c>
      <c r="Z27" s="42"/>
      <c r="AA27" s="42"/>
      <c r="AB27" s="42"/>
    </row>
    <row r="28" s="2" customFormat="1" customHeight="1" spans="1:22">
      <c r="A28" s="21" t="str">
        <f>封面!D11&amp;封面!G11</f>
        <v>被评估单位填表人：付强</v>
      </c>
      <c r="V28" s="2" t="str">
        <f>"评估人员："&amp;封面!G26</f>
        <v>评估人员：芦红义</v>
      </c>
    </row>
    <row r="29" s="2" customFormat="1" customHeight="1" spans="1:1">
      <c r="A29" s="21" t="str">
        <f>CONCATENATE(封面!D13,封面!F13,封面!G13,封面!H13,封面!I13,封面!J13,封面!K13)</f>
        <v>填表日期：2022年2月9日</v>
      </c>
    </row>
  </sheetData>
  <mergeCells count="27">
    <mergeCell ref="A2:Z2"/>
    <mergeCell ref="A3:Z3"/>
    <mergeCell ref="P5:R5"/>
    <mergeCell ref="S5:U5"/>
    <mergeCell ref="V5:X5"/>
    <mergeCell ref="A25:D25"/>
    <mergeCell ref="A26:D26"/>
    <mergeCell ref="A27:D27"/>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Y5:Y6"/>
    <mergeCell ref="Z5:Z6"/>
    <mergeCell ref="AA5:AA6"/>
    <mergeCell ref="AB5:AB6"/>
  </mergeCells>
  <hyperlinks>
    <hyperlink ref="A1" location="索引目录!E48" display="返回索引页"/>
    <hyperlink ref="B1" location="固定资产汇总!B16" display="返回"/>
  </hyperlinks>
  <printOptions horizontalCentered="1"/>
  <pageMargins left="0.354330708661417" right="0.354330708661417" top="0.78740157480315" bottom="0.78740157480315" header="1.02362204724409" footer="0.511811023622047"/>
  <pageSetup paperSize="9" scale="86" orientation="landscape"/>
  <headerFooter alignWithMargins="0">
    <oddHeader>&amp;R&amp;"宋体,常规"&amp;10表&amp;"Times New Roman,常规"4-8-6
&amp;"宋体,常规"共&amp;"Times New Roman,常规"&amp;N&amp;"宋体,常规"页第&amp;"Times New Roman,常规"&amp;P&amp;"宋体,常规"页</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workbookViewId="0">
      <selection activeCell="A1" sqref="A1"/>
    </sheetView>
  </sheetViews>
  <sheetFormatPr defaultColWidth="9" defaultRowHeight="15.75"/>
  <cols>
    <col min="1" max="16384" width="9" style="61"/>
  </cols>
  <sheetData>
    <row r="1" ht="33.75" spans="1:13">
      <c r="A1" s="460" t="s">
        <v>145</v>
      </c>
      <c r="B1" s="461"/>
      <c r="C1" s="461"/>
      <c r="D1" s="461"/>
      <c r="E1" s="461"/>
      <c r="F1" s="461"/>
      <c r="G1" s="461"/>
      <c r="H1" s="461"/>
      <c r="I1" s="461"/>
      <c r="J1" s="461"/>
      <c r="K1" s="461"/>
      <c r="L1" s="461"/>
      <c r="M1" s="461"/>
    </row>
    <row r="2" ht="19.5" spans="1:13">
      <c r="A2" s="462" t="s">
        <v>146</v>
      </c>
      <c r="B2" s="463"/>
      <c r="C2" s="464"/>
      <c r="D2" s="464"/>
      <c r="E2" s="464"/>
      <c r="F2" s="464"/>
      <c r="G2" s="464"/>
      <c r="H2" s="464"/>
      <c r="I2" s="464"/>
      <c r="J2" s="464"/>
      <c r="K2" s="464"/>
      <c r="L2" s="464"/>
      <c r="M2" s="464"/>
    </row>
    <row r="3" spans="1:13">
      <c r="A3" s="465" t="s">
        <v>147</v>
      </c>
      <c r="B3" s="466" t="s">
        <v>148</v>
      </c>
      <c r="C3" s="467"/>
      <c r="D3" s="467"/>
      <c r="E3" s="467"/>
      <c r="F3" s="467"/>
      <c r="G3" s="467"/>
      <c r="H3" s="467"/>
      <c r="I3" s="467"/>
      <c r="J3" s="467"/>
      <c r="K3" s="467"/>
      <c r="L3" s="467"/>
      <c r="M3" s="467"/>
    </row>
    <row r="4" spans="1:13">
      <c r="A4" s="465"/>
      <c r="B4" s="466" t="s">
        <v>149</v>
      </c>
      <c r="C4" s="467"/>
      <c r="D4" s="467"/>
      <c r="E4" s="467"/>
      <c r="F4" s="467"/>
      <c r="G4" s="467"/>
      <c r="H4" s="467"/>
      <c r="I4" s="467"/>
      <c r="J4" s="467"/>
      <c r="K4" s="467"/>
      <c r="L4" s="467"/>
      <c r="M4" s="467"/>
    </row>
    <row r="5" spans="1:13">
      <c r="A5" s="465"/>
      <c r="B5" s="466" t="s">
        <v>150</v>
      </c>
      <c r="C5" s="467"/>
      <c r="D5" s="467"/>
      <c r="E5" s="467"/>
      <c r="F5" s="467"/>
      <c r="G5" s="467"/>
      <c r="H5" s="467"/>
      <c r="I5" s="467"/>
      <c r="J5" s="467"/>
      <c r="K5" s="467"/>
      <c r="L5" s="467"/>
      <c r="M5" s="467"/>
    </row>
    <row r="6" spans="1:13">
      <c r="A6" s="465" t="s">
        <v>151</v>
      </c>
      <c r="B6" s="466" t="s">
        <v>152</v>
      </c>
      <c r="C6" s="467"/>
      <c r="D6" s="467"/>
      <c r="E6" s="467"/>
      <c r="F6" s="467"/>
      <c r="G6" s="467"/>
      <c r="H6" s="467"/>
      <c r="I6" s="467"/>
      <c r="J6" s="467"/>
      <c r="K6" s="467"/>
      <c r="L6" s="467"/>
      <c r="M6" s="467"/>
    </row>
    <row r="7" spans="1:13">
      <c r="A7" s="465" t="s">
        <v>153</v>
      </c>
      <c r="B7" s="466" t="s">
        <v>154</v>
      </c>
      <c r="C7" s="467"/>
      <c r="D7" s="467"/>
      <c r="E7" s="467"/>
      <c r="F7" s="467"/>
      <c r="G7" s="467"/>
      <c r="H7" s="467"/>
      <c r="I7" s="467"/>
      <c r="J7" s="467"/>
      <c r="K7" s="467"/>
      <c r="L7" s="467"/>
      <c r="M7" s="467"/>
    </row>
    <row r="8" spans="1:13">
      <c r="A8" s="465" t="s">
        <v>155</v>
      </c>
      <c r="B8" s="466" t="s">
        <v>156</v>
      </c>
      <c r="C8" s="467"/>
      <c r="D8" s="467"/>
      <c r="E8" s="467"/>
      <c r="F8" s="467"/>
      <c r="G8" s="467"/>
      <c r="H8" s="467"/>
      <c r="I8" s="467"/>
      <c r="J8" s="467"/>
      <c r="K8" s="467"/>
      <c r="L8" s="467"/>
      <c r="M8" s="467"/>
    </row>
    <row r="9" spans="1:13">
      <c r="A9" s="465"/>
      <c r="B9" s="466" t="s">
        <v>157</v>
      </c>
      <c r="C9" s="467"/>
      <c r="D9" s="467"/>
      <c r="E9" s="467"/>
      <c r="F9" s="467"/>
      <c r="G9" s="467"/>
      <c r="H9" s="467"/>
      <c r="I9" s="467"/>
      <c r="J9" s="467"/>
      <c r="K9" s="467"/>
      <c r="L9" s="467"/>
      <c r="M9" s="467"/>
    </row>
    <row r="10" s="459" customFormat="1" ht="14.25" spans="1:13">
      <c r="A10" s="468"/>
      <c r="B10" s="469" t="s">
        <v>158</v>
      </c>
      <c r="C10" s="469"/>
      <c r="D10" s="469"/>
      <c r="E10" s="469"/>
      <c r="F10" s="469"/>
      <c r="G10" s="469"/>
      <c r="H10" s="469"/>
      <c r="I10" s="469"/>
      <c r="J10" s="469"/>
      <c r="K10" s="469"/>
      <c r="L10" s="469"/>
      <c r="M10" s="469"/>
    </row>
    <row r="11" s="459" customFormat="1" ht="14.25" spans="1:13">
      <c r="A11" s="468"/>
      <c r="B11" s="469" t="s">
        <v>159</v>
      </c>
      <c r="C11" s="469"/>
      <c r="D11" s="469"/>
      <c r="E11" s="469"/>
      <c r="F11" s="469"/>
      <c r="G11" s="469"/>
      <c r="H11" s="469"/>
      <c r="I11" s="469"/>
      <c r="J11" s="469"/>
      <c r="K11" s="469"/>
      <c r="L11" s="469"/>
      <c r="M11" s="469"/>
    </row>
    <row r="12" spans="1:13">
      <c r="A12" s="465" t="s">
        <v>160</v>
      </c>
      <c r="B12" s="466" t="s">
        <v>161</v>
      </c>
      <c r="C12" s="467"/>
      <c r="D12" s="467"/>
      <c r="E12" s="467"/>
      <c r="F12" s="467"/>
      <c r="G12" s="467"/>
      <c r="H12" s="467"/>
      <c r="I12" s="467"/>
      <c r="J12" s="467"/>
      <c r="K12" s="467"/>
      <c r="L12" s="467"/>
      <c r="M12" s="467"/>
    </row>
    <row r="13" spans="1:13">
      <c r="A13" s="465" t="s">
        <v>162</v>
      </c>
      <c r="B13" s="466" t="s">
        <v>163</v>
      </c>
      <c r="C13" s="467"/>
      <c r="D13" s="467"/>
      <c r="E13" s="467"/>
      <c r="F13" s="467"/>
      <c r="G13" s="467"/>
      <c r="H13" s="467"/>
      <c r="I13" s="467"/>
      <c r="J13" s="467"/>
      <c r="K13" s="467"/>
      <c r="L13" s="467"/>
      <c r="M13" s="467"/>
    </row>
    <row r="14" spans="1:13">
      <c r="A14" s="465" t="s">
        <v>164</v>
      </c>
      <c r="B14" s="466" t="s">
        <v>165</v>
      </c>
      <c r="C14" s="467"/>
      <c r="D14" s="467"/>
      <c r="E14" s="467"/>
      <c r="F14" s="467"/>
      <c r="G14" s="467"/>
      <c r="H14" s="467"/>
      <c r="I14" s="467"/>
      <c r="J14" s="467"/>
      <c r="K14" s="467"/>
      <c r="L14" s="467"/>
      <c r="M14" s="467"/>
    </row>
    <row r="15" spans="1:13">
      <c r="A15" s="465" t="s">
        <v>166</v>
      </c>
      <c r="B15" s="466" t="s">
        <v>167</v>
      </c>
      <c r="C15" s="467"/>
      <c r="D15" s="467"/>
      <c r="E15" s="467"/>
      <c r="F15" s="467"/>
      <c r="G15" s="467"/>
      <c r="H15" s="467"/>
      <c r="I15" s="467"/>
      <c r="J15" s="467"/>
      <c r="K15" s="467"/>
      <c r="L15" s="467"/>
      <c r="M15" s="467"/>
    </row>
    <row r="16" spans="1:13">
      <c r="A16" s="465"/>
      <c r="B16" s="467" t="s">
        <v>168</v>
      </c>
      <c r="C16" s="467"/>
      <c r="D16" s="467"/>
      <c r="E16" s="467"/>
      <c r="F16" s="467"/>
      <c r="G16" s="467"/>
      <c r="H16" s="467"/>
      <c r="I16" s="467"/>
      <c r="J16" s="467"/>
      <c r="K16" s="467"/>
      <c r="L16" s="467"/>
      <c r="M16" s="467"/>
    </row>
    <row r="17" spans="1:13">
      <c r="A17" s="465"/>
      <c r="B17" s="466" t="s">
        <v>169</v>
      </c>
      <c r="C17" s="467"/>
      <c r="D17" s="467"/>
      <c r="E17" s="467"/>
      <c r="F17" s="467"/>
      <c r="G17" s="467"/>
      <c r="H17" s="467"/>
      <c r="I17" s="467"/>
      <c r="J17" s="467"/>
      <c r="K17" s="467"/>
      <c r="L17" s="467"/>
      <c r="M17" s="467"/>
    </row>
    <row r="18" spans="1:13">
      <c r="A18" s="465"/>
      <c r="B18" s="467" t="s">
        <v>170</v>
      </c>
      <c r="C18" s="467"/>
      <c r="D18" s="467"/>
      <c r="E18" s="467"/>
      <c r="F18" s="467"/>
      <c r="G18" s="467"/>
      <c r="H18" s="467"/>
      <c r="I18" s="467"/>
      <c r="J18" s="467"/>
      <c r="K18" s="467"/>
      <c r="L18" s="467"/>
      <c r="M18" s="467"/>
    </row>
    <row r="19" spans="1:13">
      <c r="A19" s="465"/>
      <c r="B19" s="466" t="s">
        <v>171</v>
      </c>
      <c r="C19" s="467"/>
      <c r="D19" s="467"/>
      <c r="E19" s="467"/>
      <c r="F19" s="467"/>
      <c r="G19" s="467"/>
      <c r="H19" s="467"/>
      <c r="I19" s="467"/>
      <c r="J19" s="467"/>
      <c r="K19" s="467"/>
      <c r="L19" s="467"/>
      <c r="M19" s="467"/>
    </row>
    <row r="20" spans="1:13">
      <c r="A20" s="465" t="s">
        <v>172</v>
      </c>
      <c r="B20" s="466" t="s">
        <v>173</v>
      </c>
      <c r="C20" s="467"/>
      <c r="D20" s="470"/>
      <c r="E20" s="467"/>
      <c r="F20" s="467"/>
      <c r="G20" s="467"/>
      <c r="H20" s="467"/>
      <c r="I20" s="467"/>
      <c r="J20" s="467"/>
      <c r="K20" s="467"/>
      <c r="L20" s="467"/>
      <c r="M20" s="467"/>
    </row>
    <row r="21" spans="1:13">
      <c r="A21" s="465" t="s">
        <v>174</v>
      </c>
      <c r="B21" s="466" t="s">
        <v>175</v>
      </c>
      <c r="C21" s="467"/>
      <c r="D21" s="467"/>
      <c r="E21" s="467"/>
      <c r="F21" s="467"/>
      <c r="G21" s="467"/>
      <c r="H21" s="467"/>
      <c r="I21" s="467"/>
      <c r="J21" s="467"/>
      <c r="K21" s="467"/>
      <c r="L21" s="467"/>
      <c r="M21" s="467"/>
    </row>
    <row r="22" spans="1:13">
      <c r="A22" s="471" t="s">
        <v>176</v>
      </c>
      <c r="B22" s="472" t="s">
        <v>177</v>
      </c>
      <c r="C22" s="473"/>
      <c r="D22" s="473"/>
      <c r="E22" s="473"/>
      <c r="F22" s="473"/>
      <c r="G22" s="473"/>
      <c r="H22" s="473"/>
      <c r="I22" s="473"/>
      <c r="J22" s="473"/>
      <c r="K22" s="473"/>
      <c r="L22" s="473"/>
      <c r="M22" s="473"/>
    </row>
    <row r="23" spans="1:13">
      <c r="A23" s="473"/>
      <c r="B23" s="473"/>
      <c r="C23" s="473"/>
      <c r="D23" s="473"/>
      <c r="E23" s="473"/>
      <c r="F23" s="473"/>
      <c r="G23" s="473"/>
      <c r="H23" s="473"/>
      <c r="I23" s="473"/>
      <c r="J23" s="473"/>
      <c r="K23" s="473"/>
      <c r="L23" s="473"/>
      <c r="M23" s="473"/>
    </row>
  </sheetData>
  <hyperlinks>
    <hyperlink ref="A2" location="索引目录!B3" display="返回索引页"/>
  </hyperlinks>
  <pageMargins left="0.75" right="0.75" top="1" bottom="1" header="0.5" footer="0.5"/>
  <pageSetup paperSize="9" fitToWidth="0"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workbookViewId="0">
      <selection activeCell="A1" sqref="A1"/>
    </sheetView>
  </sheetViews>
  <sheetFormatPr defaultColWidth="9" defaultRowHeight="18" customHeight="1"/>
  <cols>
    <col min="1" max="1" width="17.75" style="337" customWidth="1"/>
    <col min="2" max="2" width="10.5" style="341" customWidth="1"/>
    <col min="3" max="3" width="8" style="341" customWidth="1"/>
    <col min="4" max="4" width="13" style="341" customWidth="1"/>
    <col min="5" max="5" width="9.625" style="341" customWidth="1"/>
    <col min="6" max="6" width="18.625" style="341" customWidth="1"/>
    <col min="7" max="7" width="11.375" style="341" customWidth="1"/>
    <col min="8" max="8" width="17.25" style="341" customWidth="1"/>
    <col min="9" max="9" width="22.875" style="341" customWidth="1"/>
    <col min="10" max="10" width="13.875" style="341" customWidth="1"/>
    <col min="11" max="11" width="15.5" style="341" customWidth="1"/>
    <col min="12" max="16384" width="9" style="341"/>
  </cols>
  <sheetData>
    <row r="1" s="336" customFormat="1" ht="13.5" customHeight="1" spans="1:11">
      <c r="A1" s="342" t="s">
        <v>146</v>
      </c>
      <c r="B1" s="343"/>
      <c r="C1" s="343"/>
      <c r="D1" s="343"/>
      <c r="E1" s="343"/>
      <c r="F1" s="343"/>
      <c r="G1" s="343"/>
      <c r="H1" s="343"/>
      <c r="I1" s="343"/>
      <c r="J1" s="343"/>
      <c r="K1" s="343"/>
    </row>
    <row r="2" s="336" customFormat="1" customHeight="1" spans="1:11">
      <c r="A2" s="344" t="s">
        <v>31</v>
      </c>
      <c r="B2" s="343"/>
      <c r="C2" s="343"/>
      <c r="D2" s="343"/>
      <c r="E2" s="343"/>
      <c r="F2" s="343"/>
      <c r="G2" s="343"/>
      <c r="H2" s="343"/>
      <c r="I2" s="343"/>
      <c r="J2" s="343"/>
      <c r="K2" s="343"/>
    </row>
    <row r="3" customHeight="1" spans="1:11">
      <c r="A3" s="345" t="str">
        <f>CONCATENATE(封面!D9,封面!F9,封面!G9,封面!H9,封面!I9,封面!J9,封面!K9)</f>
        <v>评估基准日：2022年1月31日</v>
      </c>
      <c r="B3" s="345"/>
      <c r="C3" s="345"/>
      <c r="D3" s="345"/>
      <c r="E3" s="345"/>
      <c r="F3" s="345"/>
      <c r="G3" s="345"/>
      <c r="H3" s="345"/>
      <c r="I3" s="345"/>
      <c r="J3" s="345"/>
      <c r="K3" s="345"/>
    </row>
    <row r="4" ht="17.25" customHeight="1" spans="1:11">
      <c r="A4" s="346" t="s">
        <v>178</v>
      </c>
      <c r="B4" s="345"/>
      <c r="C4" s="345"/>
      <c r="D4" s="345"/>
      <c r="E4" s="345"/>
      <c r="F4" s="345"/>
      <c r="G4" s="345"/>
      <c r="H4" s="345"/>
      <c r="I4" s="345"/>
      <c r="K4" s="429" t="s">
        <v>179</v>
      </c>
    </row>
    <row r="5" s="337" customFormat="1" customHeight="1" spans="1:12">
      <c r="A5" s="347" t="s">
        <v>180</v>
      </c>
      <c r="B5" s="348" t="s">
        <v>181</v>
      </c>
      <c r="C5" s="349" t="str">
        <f>IF(封面!F7="","",封面!F7)</f>
        <v>中核龙原科技有限公司</v>
      </c>
      <c r="D5" s="350"/>
      <c r="E5" s="350"/>
      <c r="F5" s="350"/>
      <c r="G5" s="351"/>
      <c r="H5" s="348" t="s">
        <v>182</v>
      </c>
      <c r="I5" s="430"/>
      <c r="J5" s="431" t="s">
        <v>183</v>
      </c>
      <c r="K5" s="432"/>
      <c r="L5" s="341"/>
    </row>
    <row r="6" s="337" customFormat="1" customHeight="1" spans="1:12">
      <c r="A6" s="352"/>
      <c r="B6" s="353" t="s">
        <v>184</v>
      </c>
      <c r="C6" s="354"/>
      <c r="D6" s="355"/>
      <c r="E6" s="355"/>
      <c r="F6" s="355"/>
      <c r="G6" s="356"/>
      <c r="H6" s="357"/>
      <c r="I6" s="433"/>
      <c r="J6" s="434"/>
      <c r="K6" s="435"/>
      <c r="L6" s="341"/>
    </row>
    <row r="7" s="337" customFormat="1" customHeight="1" spans="1:11">
      <c r="A7" s="358" t="s">
        <v>185</v>
      </c>
      <c r="B7" s="359"/>
      <c r="C7" s="355"/>
      <c r="D7" s="355"/>
      <c r="E7" s="356"/>
      <c r="F7" s="360" t="s">
        <v>186</v>
      </c>
      <c r="G7" s="361"/>
      <c r="H7" s="360" t="s">
        <v>187</v>
      </c>
      <c r="I7" s="422"/>
      <c r="J7" s="360" t="s">
        <v>183</v>
      </c>
      <c r="K7" s="436"/>
    </row>
    <row r="8" s="337" customFormat="1" customHeight="1" spans="1:11">
      <c r="A8" s="362" t="s">
        <v>188</v>
      </c>
      <c r="B8" s="359"/>
      <c r="C8" s="355"/>
      <c r="D8" s="355"/>
      <c r="E8" s="356"/>
      <c r="F8" s="360" t="s">
        <v>186</v>
      </c>
      <c r="G8" s="361"/>
      <c r="H8" s="360" t="s">
        <v>189</v>
      </c>
      <c r="I8" s="422"/>
      <c r="J8" s="360" t="s">
        <v>183</v>
      </c>
      <c r="K8" s="436"/>
    </row>
    <row r="9" s="337" customFormat="1" customHeight="1" spans="1:11">
      <c r="A9" s="362" t="s">
        <v>190</v>
      </c>
      <c r="B9" s="363"/>
      <c r="C9" s="360" t="s">
        <v>191</v>
      </c>
      <c r="D9" s="363"/>
      <c r="E9" s="364" t="s">
        <v>192</v>
      </c>
      <c r="F9" s="354"/>
      <c r="G9" s="356"/>
      <c r="H9" s="360" t="s">
        <v>193</v>
      </c>
      <c r="I9" s="422"/>
      <c r="J9" s="360" t="s">
        <v>183</v>
      </c>
      <c r="K9" s="436"/>
    </row>
    <row r="10" s="337" customFormat="1" ht="27" customHeight="1" spans="1:11">
      <c r="A10" s="358" t="s">
        <v>194</v>
      </c>
      <c r="B10" s="365"/>
      <c r="C10" s="366"/>
      <c r="D10" s="366"/>
      <c r="E10" s="366"/>
      <c r="F10" s="366"/>
      <c r="G10" s="367"/>
      <c r="H10" s="353" t="s">
        <v>195</v>
      </c>
      <c r="I10" s="363"/>
      <c r="J10" s="353" t="s">
        <v>196</v>
      </c>
      <c r="K10" s="437"/>
    </row>
    <row r="11" customHeight="1" spans="1:11">
      <c r="A11" s="358" t="s">
        <v>197</v>
      </c>
      <c r="B11" s="368"/>
      <c r="C11" s="360" t="s">
        <v>198</v>
      </c>
      <c r="D11" s="361"/>
      <c r="E11" s="360" t="s">
        <v>199</v>
      </c>
      <c r="F11" s="361"/>
      <c r="G11" s="369" t="s">
        <v>200</v>
      </c>
      <c r="H11" s="368"/>
      <c r="I11" s="369" t="s">
        <v>201</v>
      </c>
      <c r="J11" s="438"/>
      <c r="K11" s="439"/>
    </row>
    <row r="12" customHeight="1" spans="1:11">
      <c r="A12" s="362" t="s">
        <v>202</v>
      </c>
      <c r="B12" s="368"/>
      <c r="C12" s="360" t="s">
        <v>203</v>
      </c>
      <c r="D12" s="361"/>
      <c r="E12" s="360" t="s">
        <v>204</v>
      </c>
      <c r="F12" s="361"/>
      <c r="G12" s="369" t="s">
        <v>205</v>
      </c>
      <c r="H12" s="368"/>
      <c r="I12" s="369" t="s">
        <v>206</v>
      </c>
      <c r="J12" s="361"/>
      <c r="K12" s="440"/>
    </row>
    <row r="13" customHeight="1" spans="1:11">
      <c r="A13" s="370" t="s">
        <v>207</v>
      </c>
      <c r="B13" s="371"/>
      <c r="C13" s="372" t="s">
        <v>208</v>
      </c>
      <c r="D13" s="371"/>
      <c r="E13" s="373" t="s">
        <v>209</v>
      </c>
      <c r="F13" s="374"/>
      <c r="G13" s="375" t="s">
        <v>210</v>
      </c>
      <c r="H13" s="376"/>
      <c r="I13" s="392"/>
      <c r="J13" s="392"/>
      <c r="K13" s="441"/>
    </row>
    <row r="14" s="338" customFormat="1" customHeight="1" spans="1:11">
      <c r="A14" s="377" t="s">
        <v>211</v>
      </c>
      <c r="B14" s="378"/>
      <c r="C14" s="378"/>
      <c r="D14" s="378"/>
      <c r="E14" s="378"/>
      <c r="F14" s="378"/>
      <c r="G14" s="379"/>
      <c r="H14" s="380" t="s">
        <v>212</v>
      </c>
      <c r="I14" s="397"/>
      <c r="J14" s="380" t="s">
        <v>213</v>
      </c>
      <c r="K14" s="442"/>
    </row>
    <row r="15" s="338" customFormat="1" customHeight="1" spans="1:11">
      <c r="A15" s="381"/>
      <c r="B15" s="382"/>
      <c r="C15" s="382"/>
      <c r="D15" s="382"/>
      <c r="E15" s="382"/>
      <c r="F15" s="382"/>
      <c r="G15" s="383"/>
      <c r="H15" s="360" t="s">
        <v>214</v>
      </c>
      <c r="I15" s="360" t="s">
        <v>215</v>
      </c>
      <c r="J15" s="353" t="s">
        <v>214</v>
      </c>
      <c r="K15" s="443" t="s">
        <v>215</v>
      </c>
    </row>
    <row r="16" s="339" customFormat="1" customHeight="1" spans="1:11">
      <c r="A16" s="384">
        <v>1</v>
      </c>
      <c r="B16" s="385"/>
      <c r="C16" s="386"/>
      <c r="D16" s="386"/>
      <c r="E16" s="386"/>
      <c r="F16" s="386"/>
      <c r="G16" s="387"/>
      <c r="H16" s="388"/>
      <c r="I16" s="444"/>
      <c r="J16" s="388"/>
      <c r="K16" s="445"/>
    </row>
    <row r="17" customHeight="1" spans="1:11">
      <c r="A17" s="384">
        <v>2</v>
      </c>
      <c r="B17" s="385"/>
      <c r="C17" s="386"/>
      <c r="D17" s="386"/>
      <c r="E17" s="386"/>
      <c r="F17" s="386"/>
      <c r="G17" s="387"/>
      <c r="H17" s="388"/>
      <c r="I17" s="444"/>
      <c r="J17" s="388"/>
      <c r="K17" s="445"/>
    </row>
    <row r="18" customHeight="1" spans="1:11">
      <c r="A18" s="384">
        <v>3</v>
      </c>
      <c r="B18" s="385"/>
      <c r="C18" s="386"/>
      <c r="D18" s="386"/>
      <c r="E18" s="386"/>
      <c r="F18" s="386"/>
      <c r="G18" s="387"/>
      <c r="H18" s="388"/>
      <c r="I18" s="444"/>
      <c r="J18" s="388"/>
      <c r="K18" s="445"/>
    </row>
    <row r="19" customHeight="1" spans="1:11">
      <c r="A19" s="384">
        <v>4</v>
      </c>
      <c r="B19" s="354"/>
      <c r="C19" s="355"/>
      <c r="D19" s="355"/>
      <c r="E19" s="355"/>
      <c r="F19" s="355"/>
      <c r="G19" s="356"/>
      <c r="H19" s="389"/>
      <c r="I19" s="361"/>
      <c r="J19" s="361"/>
      <c r="K19" s="440"/>
    </row>
    <row r="20" customHeight="1" spans="1:11">
      <c r="A20" s="384">
        <v>5</v>
      </c>
      <c r="B20" s="354"/>
      <c r="C20" s="355"/>
      <c r="D20" s="355"/>
      <c r="E20" s="355"/>
      <c r="F20" s="355"/>
      <c r="G20" s="356"/>
      <c r="H20" s="389"/>
      <c r="I20" s="361"/>
      <c r="J20" s="361"/>
      <c r="K20" s="440"/>
    </row>
    <row r="21" customHeight="1" spans="1:11">
      <c r="A21" s="390" t="s">
        <v>216</v>
      </c>
      <c r="B21" s="391"/>
      <c r="C21" s="392"/>
      <c r="D21" s="392"/>
      <c r="E21" s="392"/>
      <c r="F21" s="392"/>
      <c r="G21" s="393"/>
      <c r="H21" s="394"/>
      <c r="I21" s="371"/>
      <c r="J21" s="446"/>
      <c r="K21" s="447"/>
    </row>
    <row r="22" s="338" customFormat="1" customHeight="1" spans="1:11">
      <c r="A22" s="395" t="s">
        <v>217</v>
      </c>
      <c r="B22" s="396"/>
      <c r="C22" s="396"/>
      <c r="D22" s="396"/>
      <c r="E22" s="397"/>
      <c r="F22" s="380" t="s">
        <v>218</v>
      </c>
      <c r="G22" s="396"/>
      <c r="H22" s="397"/>
      <c r="I22" s="448" t="s">
        <v>219</v>
      </c>
      <c r="J22" s="348" t="s">
        <v>220</v>
      </c>
      <c r="K22" s="449" t="s">
        <v>221</v>
      </c>
    </row>
    <row r="23" customHeight="1" spans="1:11">
      <c r="A23" s="384">
        <v>1</v>
      </c>
      <c r="B23" s="398"/>
      <c r="C23" s="399"/>
      <c r="D23" s="399"/>
      <c r="E23" s="400"/>
      <c r="F23" s="354"/>
      <c r="G23" s="355"/>
      <c r="H23" s="356"/>
      <c r="I23" s="361"/>
      <c r="J23" s="450"/>
      <c r="K23" s="451"/>
    </row>
    <row r="24" customHeight="1" spans="1:11">
      <c r="A24" s="384">
        <v>2</v>
      </c>
      <c r="B24" s="398"/>
      <c r="C24" s="401"/>
      <c r="D24" s="401"/>
      <c r="E24" s="402"/>
      <c r="F24" s="354"/>
      <c r="G24" s="355"/>
      <c r="H24" s="356"/>
      <c r="I24" s="361"/>
      <c r="J24" s="450"/>
      <c r="K24" s="451"/>
    </row>
    <row r="25" customHeight="1" spans="1:11">
      <c r="A25" s="384">
        <v>3</v>
      </c>
      <c r="B25" s="398"/>
      <c r="C25" s="401"/>
      <c r="D25" s="401"/>
      <c r="E25" s="402"/>
      <c r="F25" s="354"/>
      <c r="G25" s="355"/>
      <c r="H25" s="356"/>
      <c r="I25" s="361"/>
      <c r="J25" s="450"/>
      <c r="K25" s="451"/>
    </row>
    <row r="26" customHeight="1" spans="1:11">
      <c r="A26" s="384">
        <v>4</v>
      </c>
      <c r="B26" s="398"/>
      <c r="C26" s="401"/>
      <c r="D26" s="401"/>
      <c r="E26" s="402"/>
      <c r="F26" s="354"/>
      <c r="G26" s="355"/>
      <c r="H26" s="356"/>
      <c r="I26" s="361"/>
      <c r="J26" s="450"/>
      <c r="K26" s="451"/>
    </row>
    <row r="27" customHeight="1" spans="1:11">
      <c r="A27" s="384">
        <v>5</v>
      </c>
      <c r="B27" s="398"/>
      <c r="C27" s="401"/>
      <c r="D27" s="401"/>
      <c r="E27" s="402"/>
      <c r="F27" s="354"/>
      <c r="G27" s="355"/>
      <c r="H27" s="356"/>
      <c r="I27" s="361"/>
      <c r="J27" s="450"/>
      <c r="K27" s="451"/>
    </row>
    <row r="28" customHeight="1" spans="1:11">
      <c r="A28" s="403">
        <v>6</v>
      </c>
      <c r="B28" s="398"/>
      <c r="C28" s="401"/>
      <c r="D28" s="401"/>
      <c r="E28" s="402"/>
      <c r="F28" s="354"/>
      <c r="G28" s="355"/>
      <c r="H28" s="356"/>
      <c r="I28" s="361"/>
      <c r="J28" s="450"/>
      <c r="K28" s="451"/>
    </row>
    <row r="29" customHeight="1" spans="1:11">
      <c r="A29" s="403">
        <v>7</v>
      </c>
      <c r="B29" s="404"/>
      <c r="C29" s="399"/>
      <c r="D29" s="399"/>
      <c r="E29" s="400"/>
      <c r="F29" s="354"/>
      <c r="G29" s="355"/>
      <c r="H29" s="356"/>
      <c r="I29" s="452"/>
      <c r="J29" s="450"/>
      <c r="K29" s="451"/>
    </row>
    <row r="30" customHeight="1" spans="1:11">
      <c r="A30" s="403">
        <v>8</v>
      </c>
      <c r="B30" s="398"/>
      <c r="C30" s="401"/>
      <c r="D30" s="401"/>
      <c r="E30" s="402"/>
      <c r="F30" s="354"/>
      <c r="G30" s="355"/>
      <c r="H30" s="356"/>
      <c r="I30" s="452"/>
      <c r="J30" s="450"/>
      <c r="K30" s="451"/>
    </row>
    <row r="31" customHeight="1" spans="1:11">
      <c r="A31" s="403">
        <v>9</v>
      </c>
      <c r="B31" s="398"/>
      <c r="C31" s="401"/>
      <c r="D31" s="401"/>
      <c r="E31" s="402"/>
      <c r="F31" s="354"/>
      <c r="G31" s="355"/>
      <c r="H31" s="356"/>
      <c r="I31" s="452"/>
      <c r="J31" s="450"/>
      <c r="K31" s="451"/>
    </row>
    <row r="32" customHeight="1" spans="1:11">
      <c r="A32" s="403">
        <v>10</v>
      </c>
      <c r="B32" s="404"/>
      <c r="C32" s="399"/>
      <c r="D32" s="399"/>
      <c r="E32" s="400"/>
      <c r="F32" s="354"/>
      <c r="G32" s="355"/>
      <c r="H32" s="356"/>
      <c r="I32" s="452"/>
      <c r="J32" s="450"/>
      <c r="K32" s="451"/>
    </row>
    <row r="33" customHeight="1" spans="1:11">
      <c r="A33" s="405" t="s">
        <v>222</v>
      </c>
      <c r="B33" s="406"/>
      <c r="C33" s="376"/>
      <c r="D33" s="392"/>
      <c r="E33" s="392"/>
      <c r="F33" s="392"/>
      <c r="G33" s="392"/>
      <c r="H33" s="392"/>
      <c r="I33" s="392"/>
      <c r="J33" s="392"/>
      <c r="K33" s="441"/>
    </row>
    <row r="34" customHeight="1" spans="1:11">
      <c r="A34" s="407" t="s">
        <v>223</v>
      </c>
      <c r="B34" s="408"/>
      <c r="C34" s="409"/>
      <c r="D34" s="410"/>
      <c r="E34" s="410"/>
      <c r="F34" s="410"/>
      <c r="G34" s="410"/>
      <c r="H34" s="410"/>
      <c r="I34" s="410"/>
      <c r="J34" s="410"/>
      <c r="K34" s="453"/>
    </row>
    <row r="35" ht="30.75" customHeight="1" spans="1:11">
      <c r="A35" s="411" t="s">
        <v>224</v>
      </c>
      <c r="B35" s="412"/>
      <c r="C35" s="337"/>
      <c r="D35" s="337"/>
      <c r="E35" s="337"/>
      <c r="F35" s="337"/>
      <c r="G35" s="337"/>
      <c r="H35" s="337"/>
      <c r="I35" s="337"/>
      <c r="J35" s="337"/>
      <c r="K35" s="454"/>
    </row>
    <row r="36" s="339" customFormat="1" customHeight="1" spans="1:11">
      <c r="A36" s="413" t="s">
        <v>225</v>
      </c>
      <c r="B36" s="414" t="s">
        <v>226</v>
      </c>
      <c r="C36" s="415"/>
      <c r="D36" s="415"/>
      <c r="E36" s="415"/>
      <c r="F36" s="416" t="s">
        <v>227</v>
      </c>
      <c r="G36" s="415"/>
      <c r="H36" s="415"/>
      <c r="I36" s="416" t="s">
        <v>228</v>
      </c>
      <c r="J36" s="415"/>
      <c r="K36" s="455"/>
    </row>
    <row r="37" s="339" customFormat="1" customHeight="1" spans="1:11">
      <c r="A37" s="417"/>
      <c r="B37" s="360" t="s">
        <v>229</v>
      </c>
      <c r="C37" s="363"/>
      <c r="D37" s="363"/>
      <c r="E37" s="363"/>
      <c r="F37" s="360" t="s">
        <v>230</v>
      </c>
      <c r="G37" s="418"/>
      <c r="H37" s="418"/>
      <c r="I37" s="360" t="s">
        <v>231</v>
      </c>
      <c r="J37" s="363" t="str">
        <f>CONCATENATE(封面!F13,封面!G13,封面!H13,封面!I13,封面!J13,封面!K13)</f>
        <v>2022年2月9日</v>
      </c>
      <c r="K37" s="436"/>
    </row>
    <row r="38" s="339" customFormat="1" customHeight="1" spans="1:11">
      <c r="A38" s="417"/>
      <c r="B38" s="360" t="s">
        <v>232</v>
      </c>
      <c r="C38" s="364"/>
      <c r="D38" s="364"/>
      <c r="E38" s="364"/>
      <c r="F38" s="360" t="s">
        <v>17</v>
      </c>
      <c r="G38" s="360" t="str">
        <f>封面!F16&amp;""</f>
        <v>芦红义</v>
      </c>
      <c r="H38" s="364"/>
      <c r="I38" s="360" t="s">
        <v>233</v>
      </c>
      <c r="J38" s="360" t="s">
        <v>234</v>
      </c>
      <c r="K38" s="456"/>
    </row>
    <row r="39" customHeight="1" spans="1:11">
      <c r="A39" s="419" t="s">
        <v>235</v>
      </c>
      <c r="B39" s="360" t="s">
        <v>236</v>
      </c>
      <c r="C39" s="364"/>
      <c r="D39" s="364"/>
      <c r="E39" s="364"/>
      <c r="F39" s="360" t="s">
        <v>19</v>
      </c>
      <c r="G39" s="420" t="str">
        <f>封面!G18&amp;""</f>
        <v/>
      </c>
      <c r="H39" s="421"/>
      <c r="I39" s="421"/>
      <c r="J39" s="421"/>
      <c r="K39" s="457"/>
    </row>
    <row r="40" customHeight="1" spans="1:11">
      <c r="A40" s="384"/>
      <c r="B40" s="361"/>
      <c r="C40" s="422" t="s">
        <v>38</v>
      </c>
      <c r="D40" s="363"/>
      <c r="E40" s="422" t="s">
        <v>237</v>
      </c>
      <c r="F40" s="363"/>
      <c r="G40" s="422" t="s">
        <v>238</v>
      </c>
      <c r="H40" s="363"/>
      <c r="I40" s="422" t="s">
        <v>124</v>
      </c>
      <c r="J40" s="422" t="s">
        <v>133</v>
      </c>
      <c r="K40" s="440"/>
    </row>
    <row r="41" s="340" customFormat="1" customHeight="1" spans="1:11">
      <c r="A41" s="419" t="s">
        <v>239</v>
      </c>
      <c r="B41" s="423" t="str">
        <f>""&amp;封面!G11</f>
        <v>付强</v>
      </c>
      <c r="C41" s="422"/>
      <c r="D41" s="363"/>
      <c r="E41" s="363"/>
      <c r="F41" s="363"/>
      <c r="G41" s="363"/>
      <c r="H41" s="363"/>
      <c r="I41" s="363"/>
      <c r="J41" s="363"/>
      <c r="K41" s="440"/>
    </row>
    <row r="42" s="340" customFormat="1" customHeight="1" spans="1:11">
      <c r="A42" s="424" t="s">
        <v>240</v>
      </c>
      <c r="B42" s="425"/>
      <c r="C42" s="426"/>
      <c r="D42" s="427"/>
      <c r="E42" s="426"/>
      <c r="F42" s="427"/>
      <c r="G42" s="427"/>
      <c r="H42" s="427"/>
      <c r="I42" s="427"/>
      <c r="J42" s="427"/>
      <c r="K42" s="458"/>
    </row>
    <row r="43" s="339" customFormat="1" customHeight="1" spans="2:11">
      <c r="B43" s="428"/>
      <c r="C43" s="428"/>
      <c r="D43" s="428"/>
      <c r="E43" s="428"/>
      <c r="F43" s="428"/>
      <c r="G43" s="428"/>
      <c r="H43" s="428"/>
      <c r="I43" s="428"/>
      <c r="J43" s="428"/>
      <c r="K43" s="428"/>
    </row>
    <row r="44" customHeight="1" spans="1:1">
      <c r="A44" s="341"/>
    </row>
    <row r="45" customHeight="1" spans="4:4">
      <c r="D45" s="337"/>
    </row>
  </sheetData>
  <sheetProtection formatCells="0" formatColumns="0" formatRows="0" insertHyperlinks="0" sort="0" autoFilter="0"/>
  <mergeCells count="71">
    <mergeCell ref="A2:K2"/>
    <mergeCell ref="A3:K3"/>
    <mergeCell ref="C5:G5"/>
    <mergeCell ref="C6:G6"/>
    <mergeCell ref="B7:E7"/>
    <mergeCell ref="B8:E8"/>
    <mergeCell ref="F9:G9"/>
    <mergeCell ref="B10:G10"/>
    <mergeCell ref="J11:K11"/>
    <mergeCell ref="H13:K13"/>
    <mergeCell ref="H14:I14"/>
    <mergeCell ref="J14:K14"/>
    <mergeCell ref="B16:G16"/>
    <mergeCell ref="B17:G17"/>
    <mergeCell ref="B18:G18"/>
    <mergeCell ref="B19:G19"/>
    <mergeCell ref="B20:G20"/>
    <mergeCell ref="B21:G21"/>
    <mergeCell ref="A22:E22"/>
    <mergeCell ref="F22:H22"/>
    <mergeCell ref="B23:E23"/>
    <mergeCell ref="F23:H23"/>
    <mergeCell ref="B24:E24"/>
    <mergeCell ref="F24:H24"/>
    <mergeCell ref="B25:E25"/>
    <mergeCell ref="F25:H25"/>
    <mergeCell ref="B26:E26"/>
    <mergeCell ref="F26:H26"/>
    <mergeCell ref="B27:E27"/>
    <mergeCell ref="F27:H27"/>
    <mergeCell ref="B28:E28"/>
    <mergeCell ref="F28:H28"/>
    <mergeCell ref="B29:E29"/>
    <mergeCell ref="F29:H29"/>
    <mergeCell ref="B30:E30"/>
    <mergeCell ref="F30:H30"/>
    <mergeCell ref="B31:E31"/>
    <mergeCell ref="F31:H31"/>
    <mergeCell ref="B32:E32"/>
    <mergeCell ref="F32:H32"/>
    <mergeCell ref="A33:B33"/>
    <mergeCell ref="C33:K33"/>
    <mergeCell ref="A34:B34"/>
    <mergeCell ref="C34:K34"/>
    <mergeCell ref="C36:E36"/>
    <mergeCell ref="G36:H36"/>
    <mergeCell ref="J36:K36"/>
    <mergeCell ref="C37:E37"/>
    <mergeCell ref="G37:H37"/>
    <mergeCell ref="J37:K37"/>
    <mergeCell ref="C38:E38"/>
    <mergeCell ref="G38:H38"/>
    <mergeCell ref="J38:K38"/>
    <mergeCell ref="B39:D39"/>
    <mergeCell ref="G39:K39"/>
    <mergeCell ref="C40:D40"/>
    <mergeCell ref="E40:F40"/>
    <mergeCell ref="G40:H40"/>
    <mergeCell ref="C41:D41"/>
    <mergeCell ref="E41:F41"/>
    <mergeCell ref="G41:H41"/>
    <mergeCell ref="C42:D42"/>
    <mergeCell ref="E42:F42"/>
    <mergeCell ref="G42:H42"/>
    <mergeCell ref="A5:A6"/>
    <mergeCell ref="A36:A38"/>
    <mergeCell ref="H5:H6"/>
    <mergeCell ref="I5:I6"/>
    <mergeCell ref="J5:J6"/>
    <mergeCell ref="K5:K6"/>
    <mergeCell ref="A14:G15"/>
  </mergeCells>
  <hyperlinks>
    <hyperlink ref="A1" location="索引目录!B4" display="返回索引页"/>
  </hyperlinks>
  <printOptions horizontalCentered="1"/>
  <pageMargins left="0.62992125984252" right="0.236220472440945" top="0.78740157480315" bottom="0.78740157480315" header="0.511811023622047" footer="0.511811023622047"/>
  <pageSetup paperSize="9" scale="62"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43"/>
    <pageSetUpPr fitToPage="1"/>
  </sheetPr>
  <dimension ref="A1:J51"/>
  <sheetViews>
    <sheetView zoomScale="60" zoomScaleNormal="60" topLeftCell="A19" workbookViewId="0">
      <selection activeCell="A1" sqref="A1"/>
    </sheetView>
  </sheetViews>
  <sheetFormatPr defaultColWidth="7" defaultRowHeight="18" customHeight="1"/>
  <cols>
    <col min="1" max="1" width="21.375" style="284" customWidth="1"/>
    <col min="2" max="2" width="4.5" style="285" customWidth="1"/>
    <col min="3" max="4" width="17.125" style="286" customWidth="1"/>
    <col min="5" max="5" width="8.375" style="284" customWidth="1"/>
    <col min="6" max="6" width="23" style="284" customWidth="1"/>
    <col min="7" max="7" width="4.625" style="285" customWidth="1"/>
    <col min="8" max="9" width="20.5" style="286" customWidth="1"/>
    <col min="10" max="10" width="15.625" style="284" customWidth="1"/>
    <col min="11" max="16384" width="7" style="284"/>
  </cols>
  <sheetData>
    <row r="1" s="280" customFormat="1" customHeight="1" spans="1:10">
      <c r="A1" s="287" t="s">
        <v>146</v>
      </c>
      <c r="B1" s="288"/>
      <c r="C1" s="288"/>
      <c r="D1" s="288"/>
      <c r="E1" s="288"/>
      <c r="F1" s="288"/>
      <c r="G1" s="288"/>
      <c r="H1" s="288"/>
      <c r="I1" s="288"/>
      <c r="J1" s="288"/>
    </row>
    <row r="2" s="280" customFormat="1" customHeight="1" spans="1:10">
      <c r="A2" s="289" t="s">
        <v>241</v>
      </c>
      <c r="B2" s="288"/>
      <c r="C2" s="288"/>
      <c r="D2" s="288"/>
      <c r="E2" s="288"/>
      <c r="F2" s="288"/>
      <c r="G2" s="288"/>
      <c r="H2" s="288"/>
      <c r="I2" s="288"/>
      <c r="J2" s="288"/>
    </row>
    <row r="3" s="281" customFormat="1" customHeight="1" spans="1:10">
      <c r="A3" s="290" t="str">
        <f>CONCATENATE(封面!F9,封面!G9,封面!H9,封面!I9,封面!J9,封面!K9)</f>
        <v>2022年1月31日</v>
      </c>
      <c r="B3" s="290"/>
      <c r="C3" s="290"/>
      <c r="D3" s="290"/>
      <c r="E3" s="290"/>
      <c r="F3" s="290"/>
      <c r="G3" s="290"/>
      <c r="H3" s="290"/>
      <c r="I3" s="290"/>
      <c r="J3" s="290"/>
    </row>
    <row r="4" s="282" customFormat="1" customHeight="1" spans="1:10">
      <c r="A4" s="291" t="str">
        <f>"编制单位:"&amp;封面!F7</f>
        <v>编制单位:中核龙原科技有限公司</v>
      </c>
      <c r="B4" s="291"/>
      <c r="C4" s="291"/>
      <c r="D4" s="292"/>
      <c r="E4" s="293"/>
      <c r="G4" s="294"/>
      <c r="H4" s="292"/>
      <c r="I4" s="292"/>
      <c r="J4" s="332" t="s">
        <v>179</v>
      </c>
    </row>
    <row r="5" s="283" customFormat="1" customHeight="1" spans="1:10">
      <c r="A5" s="295" t="s">
        <v>242</v>
      </c>
      <c r="B5" s="295" t="s">
        <v>243</v>
      </c>
      <c r="C5" s="295" t="s">
        <v>244</v>
      </c>
      <c r="D5" s="295" t="s">
        <v>245</v>
      </c>
      <c r="E5" s="296" t="s">
        <v>246</v>
      </c>
      <c r="F5" s="297" t="s">
        <v>247</v>
      </c>
      <c r="G5" s="295" t="s">
        <v>243</v>
      </c>
      <c r="H5" s="295" t="s">
        <v>244</v>
      </c>
      <c r="I5" s="295" t="s">
        <v>245</v>
      </c>
      <c r="J5" s="295" t="s">
        <v>246</v>
      </c>
    </row>
    <row r="6" s="282" customFormat="1" customHeight="1" spans="1:10">
      <c r="A6" s="298" t="s">
        <v>248</v>
      </c>
      <c r="B6" s="299"/>
      <c r="C6" s="300"/>
      <c r="D6" s="300"/>
      <c r="E6" s="301"/>
      <c r="F6" s="302" t="s">
        <v>249</v>
      </c>
      <c r="G6" s="299"/>
      <c r="H6" s="303"/>
      <c r="I6" s="303"/>
      <c r="J6" s="333"/>
    </row>
    <row r="7" s="282" customFormat="1" customHeight="1" spans="1:10">
      <c r="A7" s="304" t="s">
        <v>39</v>
      </c>
      <c r="B7" s="299">
        <v>1</v>
      </c>
      <c r="C7" s="305"/>
      <c r="D7" s="305"/>
      <c r="E7" s="301"/>
      <c r="F7" s="304" t="s">
        <v>42</v>
      </c>
      <c r="G7" s="299">
        <v>1</v>
      </c>
      <c r="H7" s="305"/>
      <c r="I7" s="305"/>
      <c r="J7" s="333"/>
    </row>
    <row r="8" s="282" customFormat="1" customHeight="1" spans="1:10">
      <c r="A8" s="304" t="s">
        <v>47</v>
      </c>
      <c r="B8" s="299">
        <v>2</v>
      </c>
      <c r="C8" s="305"/>
      <c r="D8" s="305"/>
      <c r="E8" s="301"/>
      <c r="F8" s="304" t="s">
        <v>44</v>
      </c>
      <c r="G8" s="299">
        <v>2</v>
      </c>
      <c r="H8" s="305"/>
      <c r="I8" s="305"/>
      <c r="J8" s="333"/>
    </row>
    <row r="9" s="282" customFormat="1" customHeight="1" spans="1:10">
      <c r="A9" s="304" t="s">
        <v>54</v>
      </c>
      <c r="B9" s="299">
        <v>3</v>
      </c>
      <c r="C9" s="305"/>
      <c r="D9" s="305"/>
      <c r="E9" s="301"/>
      <c r="F9" s="304" t="s">
        <v>46</v>
      </c>
      <c r="G9" s="299">
        <v>3</v>
      </c>
      <c r="H9" s="305"/>
      <c r="I9" s="305"/>
      <c r="J9" s="333"/>
    </row>
    <row r="10" s="282" customFormat="1" customHeight="1" spans="1:10">
      <c r="A10" s="304" t="s">
        <v>56</v>
      </c>
      <c r="B10" s="299">
        <v>4</v>
      </c>
      <c r="C10" s="305"/>
      <c r="D10" s="305"/>
      <c r="E10" s="301"/>
      <c r="F10" s="306" t="s">
        <v>49</v>
      </c>
      <c r="G10" s="299">
        <v>4</v>
      </c>
      <c r="H10" s="305"/>
      <c r="I10" s="305"/>
      <c r="J10" s="333"/>
    </row>
    <row r="11" s="282" customFormat="1" customHeight="1" spans="1:10">
      <c r="A11" s="306" t="s">
        <v>58</v>
      </c>
      <c r="B11" s="299">
        <v>5</v>
      </c>
      <c r="C11" s="305"/>
      <c r="D11" s="305"/>
      <c r="E11" s="301"/>
      <c r="F11" s="306" t="s">
        <v>51</v>
      </c>
      <c r="G11" s="299">
        <v>5</v>
      </c>
      <c r="H11" s="305"/>
      <c r="I11" s="305"/>
      <c r="J11" s="333"/>
    </row>
    <row r="12" s="282" customFormat="1" customHeight="1" spans="1:10">
      <c r="A12" s="306" t="s">
        <v>250</v>
      </c>
      <c r="B12" s="299">
        <v>6</v>
      </c>
      <c r="C12" s="305"/>
      <c r="D12" s="305"/>
      <c r="E12" s="301"/>
      <c r="F12" s="304" t="s">
        <v>53</v>
      </c>
      <c r="G12" s="299">
        <v>6</v>
      </c>
      <c r="H12" s="305"/>
      <c r="I12" s="305"/>
      <c r="J12" s="333"/>
    </row>
    <row r="13" s="282" customFormat="1" customHeight="1" spans="1:10">
      <c r="A13" s="304" t="s">
        <v>251</v>
      </c>
      <c r="B13" s="299">
        <v>7</v>
      </c>
      <c r="C13" s="305"/>
      <c r="D13" s="305"/>
      <c r="E13" s="301"/>
      <c r="F13" s="306" t="s">
        <v>55</v>
      </c>
      <c r="G13" s="299">
        <v>7</v>
      </c>
      <c r="H13" s="305"/>
      <c r="I13" s="305"/>
      <c r="J13" s="333"/>
    </row>
    <row r="14" s="282" customFormat="1" customHeight="1" spans="1:10">
      <c r="A14" s="304" t="s">
        <v>68</v>
      </c>
      <c r="B14" s="299">
        <v>8</v>
      </c>
      <c r="C14" s="305"/>
      <c r="D14" s="305"/>
      <c r="E14" s="301"/>
      <c r="F14" s="304" t="s">
        <v>57</v>
      </c>
      <c r="G14" s="299">
        <v>8</v>
      </c>
      <c r="H14" s="305"/>
      <c r="I14" s="305"/>
      <c r="J14" s="333"/>
    </row>
    <row r="15" s="282" customFormat="1" customHeight="1" spans="1:10">
      <c r="A15" s="304" t="s">
        <v>70</v>
      </c>
      <c r="B15" s="299">
        <v>9</v>
      </c>
      <c r="C15" s="303"/>
      <c r="D15" s="303"/>
      <c r="E15" s="301"/>
      <c r="F15" s="304" t="s">
        <v>59</v>
      </c>
      <c r="G15" s="299">
        <v>9</v>
      </c>
      <c r="H15" s="305"/>
      <c r="I15" s="305"/>
      <c r="J15" s="333"/>
    </row>
    <row r="16" s="282" customFormat="1" customHeight="1" spans="1:10">
      <c r="A16" s="306" t="s">
        <v>98</v>
      </c>
      <c r="B16" s="299">
        <v>10</v>
      </c>
      <c r="C16" s="303"/>
      <c r="D16" s="303"/>
      <c r="E16" s="301"/>
      <c r="F16" s="304" t="s">
        <v>65</v>
      </c>
      <c r="G16" s="299">
        <v>10</v>
      </c>
      <c r="H16" s="305"/>
      <c r="I16" s="305"/>
      <c r="J16" s="333"/>
    </row>
    <row r="17" s="282" customFormat="1" customHeight="1" spans="1:10">
      <c r="A17" s="304" t="s">
        <v>99</v>
      </c>
      <c r="B17" s="299">
        <v>11</v>
      </c>
      <c r="C17" s="303"/>
      <c r="D17" s="303"/>
      <c r="E17" s="301"/>
      <c r="F17" s="304" t="s">
        <v>67</v>
      </c>
      <c r="G17" s="299">
        <v>11</v>
      </c>
      <c r="H17" s="305"/>
      <c r="I17" s="305"/>
      <c r="J17" s="333"/>
    </row>
    <row r="18" s="282" customFormat="1" customHeight="1" spans="1:10">
      <c r="A18" s="304" t="s">
        <v>252</v>
      </c>
      <c r="B18" s="299">
        <v>12</v>
      </c>
      <c r="C18" s="303"/>
      <c r="D18" s="303"/>
      <c r="E18" s="301"/>
      <c r="F18" s="304" t="s">
        <v>69</v>
      </c>
      <c r="G18" s="299">
        <v>12</v>
      </c>
      <c r="H18" s="305"/>
      <c r="I18" s="305"/>
      <c r="J18" s="333"/>
    </row>
    <row r="19" s="282" customFormat="1" customHeight="1" spans="1:10">
      <c r="A19" s="304" t="s">
        <v>101</v>
      </c>
      <c r="B19" s="299">
        <v>13</v>
      </c>
      <c r="C19" s="303"/>
      <c r="D19" s="303"/>
      <c r="E19" s="301"/>
      <c r="F19" s="304" t="s">
        <v>72</v>
      </c>
      <c r="G19" s="299">
        <v>13</v>
      </c>
      <c r="H19" s="305"/>
      <c r="I19" s="305"/>
      <c r="J19" s="333"/>
    </row>
    <row r="20" s="282" customFormat="1" customHeight="1" spans="1:10">
      <c r="A20" s="304"/>
      <c r="B20" s="299"/>
      <c r="C20" s="303"/>
      <c r="D20" s="303"/>
      <c r="E20" s="301"/>
      <c r="F20" s="304"/>
      <c r="G20" s="299"/>
      <c r="H20" s="305"/>
      <c r="I20" s="305"/>
      <c r="J20" s="333"/>
    </row>
    <row r="21" s="282" customFormat="1" customHeight="1" spans="1:10">
      <c r="A21" s="307" t="s">
        <v>253</v>
      </c>
      <c r="B21" s="308"/>
      <c r="C21" s="309">
        <f t="shared" ref="C21:I21" si="0">SUM(C7:C20)</f>
        <v>0</v>
      </c>
      <c r="D21" s="309">
        <f t="shared" si="0"/>
        <v>0</v>
      </c>
      <c r="E21" s="310"/>
      <c r="F21" s="311" t="s">
        <v>254</v>
      </c>
      <c r="G21" s="299"/>
      <c r="H21" s="305">
        <f t="shared" si="0"/>
        <v>0</v>
      </c>
      <c r="I21" s="305">
        <f t="shared" si="0"/>
        <v>0</v>
      </c>
      <c r="J21" s="333"/>
    </row>
    <row r="22" s="282" customFormat="1" customHeight="1" spans="1:10">
      <c r="A22" s="312" t="s">
        <v>255</v>
      </c>
      <c r="B22" s="299"/>
      <c r="C22" s="305"/>
      <c r="D22" s="305"/>
      <c r="E22" s="301"/>
      <c r="F22" s="302" t="s">
        <v>256</v>
      </c>
      <c r="G22" s="299"/>
      <c r="H22" s="305"/>
      <c r="I22" s="305"/>
      <c r="J22" s="333"/>
    </row>
    <row r="23" s="282" customFormat="1" customHeight="1" spans="1:10">
      <c r="A23" s="313" t="s">
        <v>257</v>
      </c>
      <c r="B23" s="299">
        <v>1</v>
      </c>
      <c r="C23" s="305"/>
      <c r="D23" s="305"/>
      <c r="E23" s="301"/>
      <c r="F23" s="304" t="s">
        <v>77</v>
      </c>
      <c r="G23" s="299">
        <v>1</v>
      </c>
      <c r="H23" s="305"/>
      <c r="I23" s="305"/>
      <c r="J23" s="333"/>
    </row>
    <row r="24" s="282" customFormat="1" customHeight="1" spans="1:10">
      <c r="A24" s="313" t="s">
        <v>258</v>
      </c>
      <c r="B24" s="299">
        <v>2</v>
      </c>
      <c r="C24" s="305"/>
      <c r="D24" s="305"/>
      <c r="E24" s="301"/>
      <c r="F24" s="304" t="s">
        <v>259</v>
      </c>
      <c r="G24" s="299">
        <v>2</v>
      </c>
      <c r="H24" s="305"/>
      <c r="I24" s="305"/>
      <c r="J24" s="333"/>
    </row>
    <row r="25" s="282" customFormat="1" customHeight="1" spans="1:10">
      <c r="A25" s="304" t="s">
        <v>104</v>
      </c>
      <c r="B25" s="299">
        <v>3</v>
      </c>
      <c r="C25" s="303"/>
      <c r="D25" s="303"/>
      <c r="E25" s="301"/>
      <c r="F25" s="306" t="s">
        <v>81</v>
      </c>
      <c r="G25" s="299">
        <v>3</v>
      </c>
      <c r="H25" s="305"/>
      <c r="I25" s="305"/>
      <c r="J25" s="333"/>
    </row>
    <row r="26" s="282" customFormat="1" customHeight="1" spans="1:10">
      <c r="A26" s="304" t="s">
        <v>105</v>
      </c>
      <c r="B26" s="299">
        <v>4</v>
      </c>
      <c r="C26" s="303"/>
      <c r="D26" s="303"/>
      <c r="E26" s="301"/>
      <c r="F26" s="304" t="s">
        <v>83</v>
      </c>
      <c r="G26" s="299">
        <v>4</v>
      </c>
      <c r="H26" s="305"/>
      <c r="I26" s="305"/>
      <c r="J26" s="333"/>
    </row>
    <row r="27" s="282" customFormat="1" customHeight="1" spans="1:10">
      <c r="A27" s="306" t="s">
        <v>260</v>
      </c>
      <c r="B27" s="299">
        <v>5</v>
      </c>
      <c r="C27" s="303"/>
      <c r="D27" s="303"/>
      <c r="E27" s="301"/>
      <c r="F27" s="304" t="s">
        <v>261</v>
      </c>
      <c r="G27" s="299">
        <v>5</v>
      </c>
      <c r="H27" s="305"/>
      <c r="I27" s="305"/>
      <c r="J27" s="333"/>
    </row>
    <row r="28" s="282" customFormat="1" customHeight="1" spans="1:10">
      <c r="A28" s="306" t="s">
        <v>110</v>
      </c>
      <c r="B28" s="299">
        <v>6</v>
      </c>
      <c r="C28" s="303"/>
      <c r="D28" s="303"/>
      <c r="E28" s="301"/>
      <c r="F28" s="304" t="s">
        <v>87</v>
      </c>
      <c r="G28" s="299">
        <v>6</v>
      </c>
      <c r="H28" s="305"/>
      <c r="I28" s="305"/>
      <c r="J28" s="333"/>
    </row>
    <row r="29" s="282" customFormat="1" customHeight="1" spans="1:10">
      <c r="A29" s="304" t="s">
        <v>111</v>
      </c>
      <c r="B29" s="299">
        <v>7</v>
      </c>
      <c r="C29" s="303"/>
      <c r="D29" s="303"/>
      <c r="E29" s="301"/>
      <c r="F29" s="304" t="s">
        <v>89</v>
      </c>
      <c r="G29" s="299">
        <v>7</v>
      </c>
      <c r="H29" s="305"/>
      <c r="I29" s="305"/>
      <c r="J29" s="333"/>
    </row>
    <row r="30" s="282" customFormat="1" customHeight="1" spans="1:10">
      <c r="A30" s="304" t="s">
        <v>116</v>
      </c>
      <c r="B30" s="299">
        <v>8</v>
      </c>
      <c r="C30" s="303"/>
      <c r="D30" s="303"/>
      <c r="E30" s="301"/>
      <c r="F30" s="304" t="s">
        <v>91</v>
      </c>
      <c r="G30" s="299">
        <v>8</v>
      </c>
      <c r="H30" s="303"/>
      <c r="I30" s="303"/>
      <c r="J30" s="333"/>
    </row>
    <row r="31" s="282" customFormat="1" customHeight="1" spans="1:10">
      <c r="A31" s="304" t="s">
        <v>126</v>
      </c>
      <c r="B31" s="299">
        <v>9</v>
      </c>
      <c r="C31" s="303"/>
      <c r="D31" s="303"/>
      <c r="E31" s="301"/>
      <c r="F31" s="304" t="s">
        <v>93</v>
      </c>
      <c r="G31" s="299">
        <v>9</v>
      </c>
      <c r="H31" s="303"/>
      <c r="I31" s="303"/>
      <c r="J31" s="333"/>
    </row>
    <row r="32" s="282" customFormat="1" customHeight="1" spans="1:10">
      <c r="A32" s="304" t="s">
        <v>130</v>
      </c>
      <c r="B32" s="299">
        <v>10</v>
      </c>
      <c r="C32" s="303"/>
      <c r="D32" s="303"/>
      <c r="E32" s="301"/>
      <c r="F32" s="311" t="s">
        <v>262</v>
      </c>
      <c r="G32" s="299">
        <v>53</v>
      </c>
      <c r="H32" s="305">
        <f>SUM(H23:H31)</f>
        <v>0</v>
      </c>
      <c r="I32" s="305">
        <f>SUM(I23:I31)</f>
        <v>0</v>
      </c>
      <c r="J32" s="333"/>
    </row>
    <row r="33" s="282" customFormat="1" customHeight="1" spans="1:10">
      <c r="A33" s="304" t="s">
        <v>131</v>
      </c>
      <c r="B33" s="299">
        <v>11</v>
      </c>
      <c r="C33" s="303"/>
      <c r="D33" s="303"/>
      <c r="E33" s="301"/>
      <c r="F33" s="314" t="s">
        <v>263</v>
      </c>
      <c r="G33" s="315">
        <v>54</v>
      </c>
      <c r="H33" s="316">
        <f>H21+H32</f>
        <v>0</v>
      </c>
      <c r="I33" s="316">
        <f>I21+I32</f>
        <v>0</v>
      </c>
      <c r="J33" s="334"/>
    </row>
    <row r="34" s="282" customFormat="1" customHeight="1" spans="1:10">
      <c r="A34" s="306" t="s">
        <v>132</v>
      </c>
      <c r="B34" s="299">
        <v>12</v>
      </c>
      <c r="C34" s="303"/>
      <c r="D34" s="303"/>
      <c r="E34" s="301"/>
      <c r="F34" s="302" t="s">
        <v>264</v>
      </c>
      <c r="G34" s="299">
        <v>55</v>
      </c>
      <c r="H34" s="303"/>
      <c r="I34" s="303"/>
      <c r="J34" s="333"/>
    </row>
    <row r="35" s="282" customFormat="1" customHeight="1" spans="1:10">
      <c r="A35" s="304" t="s">
        <v>133</v>
      </c>
      <c r="B35" s="299">
        <v>13</v>
      </c>
      <c r="C35" s="303"/>
      <c r="D35" s="303"/>
      <c r="E35" s="301"/>
      <c r="F35" s="304" t="s">
        <v>213</v>
      </c>
      <c r="G35" s="299">
        <v>56</v>
      </c>
      <c r="H35" s="305"/>
      <c r="I35" s="305"/>
      <c r="J35" s="333"/>
    </row>
    <row r="36" s="282" customFormat="1" customHeight="1" spans="1:10">
      <c r="A36" s="304" t="s">
        <v>136</v>
      </c>
      <c r="B36" s="299">
        <v>14</v>
      </c>
      <c r="C36" s="303"/>
      <c r="D36" s="303"/>
      <c r="E36" s="301"/>
      <c r="F36" s="304" t="s">
        <v>265</v>
      </c>
      <c r="G36" s="299">
        <v>57</v>
      </c>
      <c r="H36" s="305"/>
      <c r="I36" s="305"/>
      <c r="J36" s="333"/>
    </row>
    <row r="37" s="282" customFormat="1" customHeight="1" spans="1:10">
      <c r="A37" s="304" t="s">
        <v>138</v>
      </c>
      <c r="B37" s="299">
        <v>15</v>
      </c>
      <c r="C37" s="303"/>
      <c r="D37" s="303"/>
      <c r="E37" s="301"/>
      <c r="F37" s="304" t="s">
        <v>266</v>
      </c>
      <c r="G37" s="299">
        <v>58</v>
      </c>
      <c r="H37" s="305"/>
      <c r="I37" s="305"/>
      <c r="J37" s="333"/>
    </row>
    <row r="38" s="282" customFormat="1" customHeight="1" spans="1:10">
      <c r="A38" s="304" t="s">
        <v>139</v>
      </c>
      <c r="B38" s="299">
        <v>16</v>
      </c>
      <c r="C38" s="303"/>
      <c r="D38" s="303"/>
      <c r="E38" s="301"/>
      <c r="F38" s="304" t="s">
        <v>267</v>
      </c>
      <c r="G38" s="299">
        <v>59</v>
      </c>
      <c r="H38" s="305"/>
      <c r="I38" s="305"/>
      <c r="J38" s="333"/>
    </row>
    <row r="39" s="282" customFormat="1" customHeight="1" spans="1:10">
      <c r="A39" s="304" t="s">
        <v>140</v>
      </c>
      <c r="B39" s="299">
        <v>17</v>
      </c>
      <c r="C39" s="303"/>
      <c r="D39" s="303"/>
      <c r="E39" s="301"/>
      <c r="F39" s="304" t="s">
        <v>268</v>
      </c>
      <c r="G39" s="299">
        <v>60</v>
      </c>
      <c r="H39" s="305"/>
      <c r="I39" s="305"/>
      <c r="J39" s="333"/>
    </row>
    <row r="40" s="282" customFormat="1" customHeight="1" spans="1:10">
      <c r="A40" s="304" t="s">
        <v>141</v>
      </c>
      <c r="B40" s="299">
        <v>18</v>
      </c>
      <c r="C40" s="303"/>
      <c r="D40" s="303"/>
      <c r="E40" s="301"/>
      <c r="F40" s="304" t="s">
        <v>269</v>
      </c>
      <c r="G40" s="299">
        <v>61</v>
      </c>
      <c r="H40" s="317"/>
      <c r="I40" s="317"/>
      <c r="J40" s="333"/>
    </row>
    <row r="41" s="282" customFormat="1" customHeight="1" spans="1:10">
      <c r="A41" s="304"/>
      <c r="B41" s="299"/>
      <c r="C41" s="303"/>
      <c r="D41" s="303"/>
      <c r="E41" s="301"/>
      <c r="F41" s="304" t="s">
        <v>270</v>
      </c>
      <c r="G41" s="299">
        <v>62</v>
      </c>
      <c r="H41" s="317"/>
      <c r="I41" s="317"/>
      <c r="J41" s="333"/>
    </row>
    <row r="42" s="282" customFormat="1" customHeight="1" spans="1:10">
      <c r="A42" s="304"/>
      <c r="B42" s="299"/>
      <c r="C42" s="303"/>
      <c r="D42" s="303"/>
      <c r="E42" s="301"/>
      <c r="F42" s="304" t="s">
        <v>271</v>
      </c>
      <c r="G42" s="299">
        <v>63</v>
      </c>
      <c r="H42" s="317"/>
      <c r="I42" s="317"/>
      <c r="J42" s="333"/>
    </row>
    <row r="43" s="282" customFormat="1" customHeight="1" spans="1:10">
      <c r="A43" s="304"/>
      <c r="B43" s="299"/>
      <c r="C43" s="303"/>
      <c r="D43" s="303"/>
      <c r="E43" s="301"/>
      <c r="F43" s="304" t="s">
        <v>272</v>
      </c>
      <c r="G43" s="299">
        <v>64</v>
      </c>
      <c r="H43" s="303"/>
      <c r="I43" s="303"/>
      <c r="J43" s="333"/>
    </row>
    <row r="44" s="282" customFormat="1" customHeight="1" spans="1:10">
      <c r="A44" s="304"/>
      <c r="B44" s="299"/>
      <c r="C44" s="303"/>
      <c r="D44" s="303"/>
      <c r="E44" s="301"/>
      <c r="F44" s="304" t="s">
        <v>273</v>
      </c>
      <c r="G44" s="299">
        <v>65</v>
      </c>
      <c r="H44" s="305"/>
      <c r="I44" s="305"/>
      <c r="J44" s="333"/>
    </row>
    <row r="45" s="282" customFormat="1" customHeight="1" spans="1:10">
      <c r="A45" s="304"/>
      <c r="B45" s="299"/>
      <c r="C45" s="303"/>
      <c r="D45" s="303"/>
      <c r="E45" s="301"/>
      <c r="F45" s="304" t="s">
        <v>274</v>
      </c>
      <c r="G45" s="299">
        <v>66</v>
      </c>
      <c r="H45" s="305"/>
      <c r="I45" s="305"/>
      <c r="J45" s="333"/>
    </row>
    <row r="46" s="282" customFormat="1" customHeight="1" spans="1:10">
      <c r="A46" s="304"/>
      <c r="B46" s="299"/>
      <c r="C46" s="303"/>
      <c r="D46" s="303"/>
      <c r="E46" s="301"/>
      <c r="F46" s="304" t="s">
        <v>275</v>
      </c>
      <c r="G46" s="299">
        <v>67</v>
      </c>
      <c r="H46" s="305"/>
      <c r="I46" s="305"/>
      <c r="J46" s="333"/>
    </row>
    <row r="47" customHeight="1" spans="1:10">
      <c r="A47" s="304"/>
      <c r="B47" s="299"/>
      <c r="C47" s="303"/>
      <c r="D47" s="303"/>
      <c r="E47" s="301"/>
      <c r="F47" s="318" t="s">
        <v>276</v>
      </c>
      <c r="G47" s="299">
        <v>68</v>
      </c>
      <c r="H47" s="319">
        <f>SUM(H35,H36,H41,H39,H42,H43,H44,-H40)</f>
        <v>0</v>
      </c>
      <c r="I47" s="319">
        <f>SUM(I35,I36,I41,I39,I42,I43,I44,-I40)</f>
        <v>0</v>
      </c>
      <c r="J47" s="333"/>
    </row>
    <row r="48" customHeight="1" spans="1:10">
      <c r="A48" s="307" t="s">
        <v>277</v>
      </c>
      <c r="B48" s="308">
        <v>29</v>
      </c>
      <c r="C48" s="309">
        <f>SUM(C23:C47)</f>
        <v>0</v>
      </c>
      <c r="D48" s="309">
        <f>SUM(D23:D47)</f>
        <v>0</v>
      </c>
      <c r="E48" s="310"/>
      <c r="F48" s="293"/>
      <c r="G48" s="320"/>
      <c r="H48" s="321"/>
      <c r="I48" s="321"/>
      <c r="J48" s="335"/>
    </row>
    <row r="49" customHeight="1" spans="1:10">
      <c r="A49" s="322" t="s">
        <v>278</v>
      </c>
      <c r="B49" s="323">
        <v>30</v>
      </c>
      <c r="C49" s="324">
        <f>SUM(C48,C21)</f>
        <v>0</v>
      </c>
      <c r="D49" s="324">
        <f>SUM(D48,D21)</f>
        <v>0</v>
      </c>
      <c r="E49" s="325"/>
      <c r="F49" s="326" t="s">
        <v>279</v>
      </c>
      <c r="G49" s="327">
        <v>69</v>
      </c>
      <c r="H49" s="328">
        <f>H33+H47</f>
        <v>0</v>
      </c>
      <c r="I49" s="328">
        <f>I33+I47</f>
        <v>0</v>
      </c>
      <c r="J49" s="335"/>
    </row>
    <row r="50" customHeight="1" spans="1:10">
      <c r="A50" s="329"/>
      <c r="B50" s="299"/>
      <c r="C50" s="303"/>
      <c r="D50" s="303"/>
      <c r="E50" s="301"/>
      <c r="F50" s="302" t="s">
        <v>280</v>
      </c>
      <c r="G50" s="299">
        <v>70</v>
      </c>
      <c r="H50" s="303">
        <f>H49-C49</f>
        <v>0</v>
      </c>
      <c r="I50" s="303">
        <f>I49-D49</f>
        <v>0</v>
      </c>
      <c r="J50" s="333"/>
    </row>
    <row r="51" customHeight="1" spans="1:10">
      <c r="A51" s="282"/>
      <c r="B51" s="294"/>
      <c r="C51" s="330" t="s">
        <v>281</v>
      </c>
      <c r="D51" s="282"/>
      <c r="E51" s="330" t="s">
        <v>282</v>
      </c>
      <c r="F51" s="282" t="str">
        <f>IF(基本情况!I8="","",基本情况!I8)</f>
        <v/>
      </c>
      <c r="G51" s="294"/>
      <c r="H51" s="331" t="s">
        <v>283</v>
      </c>
      <c r="I51" s="282" t="str">
        <f>IF(基本情况!I5="","",基本情况!I5)</f>
        <v/>
      </c>
      <c r="J51" s="282"/>
    </row>
  </sheetData>
  <sheetProtection formatCells="0" formatRows="0" insertRows="0" deleteRows="0" sort="0" autoFilter="0" pivotTables="0"/>
  <mergeCells count="3">
    <mergeCell ref="A2:J2"/>
    <mergeCell ref="A3:J3"/>
    <mergeCell ref="A4:C4"/>
  </mergeCells>
  <hyperlinks>
    <hyperlink ref="A1" location="索引目录!C4" display="返回索引页"/>
  </hyperlinks>
  <printOptions horizontalCentered="1"/>
  <pageMargins left="1.10236220472441" right="0.433070866141732" top="0.393700787401575" bottom="0.196850393700787" header="0.511811023622047" footer="0.511811023622047"/>
  <pageSetup paperSize="9" scale="63" orientation="landscape"/>
  <headerFooter alignWithMargins="0"/>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5"/>
  </sheetPr>
  <dimension ref="A1:J51"/>
  <sheetViews>
    <sheetView zoomScale="60" zoomScaleNormal="60" workbookViewId="0">
      <pane xSplit="2" ySplit="5" topLeftCell="C6" activePane="bottomRight" state="frozen"/>
      <selection/>
      <selection pane="topRight"/>
      <selection pane="bottomLeft"/>
      <selection pane="bottomRight" activeCell="A1" sqref="A1"/>
    </sheetView>
  </sheetViews>
  <sheetFormatPr defaultColWidth="7" defaultRowHeight="18" customHeight="1"/>
  <cols>
    <col min="1" max="1" width="21.375" style="284" customWidth="1"/>
    <col min="2" max="2" width="4.5" style="285" customWidth="1"/>
    <col min="3" max="4" width="17.125" style="286" customWidth="1"/>
    <col min="5" max="5" width="8.375" style="284" customWidth="1"/>
    <col min="6" max="6" width="23" style="284" customWidth="1"/>
    <col min="7" max="7" width="4.625" style="285" customWidth="1"/>
    <col min="8" max="9" width="20.5" style="286" customWidth="1"/>
    <col min="10" max="10" width="15.625" style="284" customWidth="1"/>
    <col min="11" max="16384" width="7" style="284"/>
  </cols>
  <sheetData>
    <row r="1" s="280" customFormat="1" customHeight="1" spans="1:10">
      <c r="A1" s="287" t="s">
        <v>146</v>
      </c>
      <c r="B1" s="288"/>
      <c r="C1" s="288"/>
      <c r="D1" s="288"/>
      <c r="E1" s="288"/>
      <c r="F1" s="288"/>
      <c r="G1" s="288"/>
      <c r="H1" s="288"/>
      <c r="I1" s="288"/>
      <c r="J1" s="288"/>
    </row>
    <row r="2" s="280" customFormat="1" customHeight="1" spans="1:10">
      <c r="A2" s="289" t="s">
        <v>284</v>
      </c>
      <c r="B2" s="288"/>
      <c r="C2" s="288"/>
      <c r="D2" s="288"/>
      <c r="E2" s="288"/>
      <c r="F2" s="288"/>
      <c r="G2" s="288"/>
      <c r="H2" s="288"/>
      <c r="I2" s="288"/>
      <c r="J2" s="288"/>
    </row>
    <row r="3" s="281" customFormat="1" customHeight="1" spans="1:10">
      <c r="A3" s="290" t="str">
        <f>CONCATENATE(封面!F9,封面!G9,封面!H9,封面!I9,封面!J9,封面!K9)</f>
        <v>2022年1月31日</v>
      </c>
      <c r="B3" s="290"/>
      <c r="C3" s="290"/>
      <c r="D3" s="290"/>
      <c r="E3" s="290"/>
      <c r="F3" s="290"/>
      <c r="G3" s="290"/>
      <c r="H3" s="290"/>
      <c r="I3" s="290"/>
      <c r="J3" s="290"/>
    </row>
    <row r="4" s="282" customFormat="1" customHeight="1" spans="1:10">
      <c r="A4" s="291" t="str">
        <f>"编制单位:"&amp;封面!F7</f>
        <v>编制单位:中核龙原科技有限公司</v>
      </c>
      <c r="B4" s="291"/>
      <c r="C4" s="291"/>
      <c r="D4" s="292"/>
      <c r="E4" s="293"/>
      <c r="G4" s="294"/>
      <c r="H4" s="292"/>
      <c r="I4" s="292"/>
      <c r="J4" s="332" t="s">
        <v>179</v>
      </c>
    </row>
    <row r="5" s="283" customFormat="1" customHeight="1" spans="1:10">
      <c r="A5" s="295" t="s">
        <v>242</v>
      </c>
      <c r="B5" s="295" t="s">
        <v>243</v>
      </c>
      <c r="C5" s="295" t="s">
        <v>244</v>
      </c>
      <c r="D5" s="295" t="s">
        <v>245</v>
      </c>
      <c r="E5" s="296" t="s">
        <v>246</v>
      </c>
      <c r="F5" s="297" t="s">
        <v>247</v>
      </c>
      <c r="G5" s="295" t="s">
        <v>243</v>
      </c>
      <c r="H5" s="295" t="s">
        <v>244</v>
      </c>
      <c r="I5" s="295" t="s">
        <v>245</v>
      </c>
      <c r="J5" s="295" t="s">
        <v>246</v>
      </c>
    </row>
    <row r="6" s="282" customFormat="1" customHeight="1" spans="1:10">
      <c r="A6" s="298" t="s">
        <v>248</v>
      </c>
      <c r="B6" s="299"/>
      <c r="C6" s="300"/>
      <c r="D6" s="300"/>
      <c r="E6" s="301"/>
      <c r="F6" s="302" t="s">
        <v>249</v>
      </c>
      <c r="G6" s="299"/>
      <c r="H6" s="303"/>
      <c r="I6" s="303"/>
      <c r="J6" s="333"/>
    </row>
    <row r="7" s="282" customFormat="1" customHeight="1" spans="1:10">
      <c r="A7" s="304" t="s">
        <v>39</v>
      </c>
      <c r="B7" s="299">
        <v>1</v>
      </c>
      <c r="C7" s="305"/>
      <c r="D7" s="305"/>
      <c r="E7" s="301"/>
      <c r="F7" s="304" t="s">
        <v>42</v>
      </c>
      <c r="G7" s="299">
        <v>1</v>
      </c>
      <c r="H7" s="305"/>
      <c r="I7" s="305"/>
      <c r="J7" s="333"/>
    </row>
    <row r="8" s="282" customFormat="1" customHeight="1" spans="1:10">
      <c r="A8" s="304" t="s">
        <v>47</v>
      </c>
      <c r="B8" s="299">
        <v>2</v>
      </c>
      <c r="C8" s="305"/>
      <c r="D8" s="305"/>
      <c r="E8" s="301"/>
      <c r="F8" s="304" t="s">
        <v>44</v>
      </c>
      <c r="G8" s="299">
        <v>2</v>
      </c>
      <c r="H8" s="305"/>
      <c r="I8" s="305"/>
      <c r="J8" s="333"/>
    </row>
    <row r="9" s="282" customFormat="1" customHeight="1" spans="1:10">
      <c r="A9" s="304" t="s">
        <v>54</v>
      </c>
      <c r="B9" s="299">
        <v>3</v>
      </c>
      <c r="C9" s="305"/>
      <c r="D9" s="305"/>
      <c r="E9" s="301"/>
      <c r="F9" s="304" t="s">
        <v>46</v>
      </c>
      <c r="G9" s="299">
        <v>3</v>
      </c>
      <c r="H9" s="305"/>
      <c r="I9" s="305"/>
      <c r="J9" s="333"/>
    </row>
    <row r="10" s="282" customFormat="1" customHeight="1" spans="1:10">
      <c r="A10" s="304" t="s">
        <v>285</v>
      </c>
      <c r="B10" s="299">
        <v>4</v>
      </c>
      <c r="C10" s="305"/>
      <c r="D10" s="305"/>
      <c r="E10" s="301"/>
      <c r="F10" s="306" t="s">
        <v>49</v>
      </c>
      <c r="G10" s="299">
        <v>4</v>
      </c>
      <c r="H10" s="305"/>
      <c r="I10" s="305"/>
      <c r="J10" s="333"/>
    </row>
    <row r="11" s="282" customFormat="1" customHeight="1" spans="1:10">
      <c r="A11" s="306" t="s">
        <v>58</v>
      </c>
      <c r="B11" s="299">
        <v>5</v>
      </c>
      <c r="C11" s="305"/>
      <c r="D11" s="305"/>
      <c r="E11" s="301"/>
      <c r="F11" s="306" t="s">
        <v>51</v>
      </c>
      <c r="G11" s="299">
        <v>5</v>
      </c>
      <c r="H11" s="305"/>
      <c r="I11" s="305"/>
      <c r="J11" s="333"/>
    </row>
    <row r="12" s="282" customFormat="1" customHeight="1" spans="1:10">
      <c r="A12" s="306" t="s">
        <v>250</v>
      </c>
      <c r="B12" s="299">
        <v>6</v>
      </c>
      <c r="C12" s="305"/>
      <c r="D12" s="305"/>
      <c r="E12" s="301"/>
      <c r="F12" s="304" t="s">
        <v>53</v>
      </c>
      <c r="G12" s="299">
        <v>6</v>
      </c>
      <c r="H12" s="305"/>
      <c r="I12" s="305"/>
      <c r="J12" s="333"/>
    </row>
    <row r="13" s="282" customFormat="1" customHeight="1" spans="1:10">
      <c r="A13" s="304" t="s">
        <v>62</v>
      </c>
      <c r="B13" s="299">
        <v>7</v>
      </c>
      <c r="C13" s="305"/>
      <c r="D13" s="305"/>
      <c r="E13" s="301"/>
      <c r="F13" s="306" t="s">
        <v>55</v>
      </c>
      <c r="G13" s="299">
        <v>7</v>
      </c>
      <c r="H13" s="305"/>
      <c r="I13" s="305"/>
      <c r="J13" s="333"/>
    </row>
    <row r="14" s="282" customFormat="1" customHeight="1" spans="1:10">
      <c r="A14" s="304" t="s">
        <v>68</v>
      </c>
      <c r="B14" s="299">
        <v>8</v>
      </c>
      <c r="C14" s="305"/>
      <c r="D14" s="305"/>
      <c r="E14" s="301"/>
      <c r="F14" s="304" t="s">
        <v>57</v>
      </c>
      <c r="G14" s="299">
        <v>8</v>
      </c>
      <c r="H14" s="305"/>
      <c r="I14" s="305"/>
      <c r="J14" s="333"/>
    </row>
    <row r="15" s="282" customFormat="1" customHeight="1" spans="1:10">
      <c r="A15" s="304" t="s">
        <v>70</v>
      </c>
      <c r="B15" s="299">
        <v>9</v>
      </c>
      <c r="C15" s="303"/>
      <c r="D15" s="303"/>
      <c r="E15" s="301"/>
      <c r="F15" s="304" t="s">
        <v>59</v>
      </c>
      <c r="G15" s="299">
        <v>9</v>
      </c>
      <c r="H15" s="305"/>
      <c r="I15" s="305"/>
      <c r="J15" s="333"/>
    </row>
    <row r="16" s="282" customFormat="1" customHeight="1" spans="1:10">
      <c r="A16" s="306" t="s">
        <v>98</v>
      </c>
      <c r="B16" s="299">
        <v>10</v>
      </c>
      <c r="C16" s="303"/>
      <c r="D16" s="303"/>
      <c r="E16" s="301"/>
      <c r="F16" s="304" t="s">
        <v>65</v>
      </c>
      <c r="G16" s="299">
        <v>10</v>
      </c>
      <c r="H16" s="305"/>
      <c r="I16" s="305"/>
      <c r="J16" s="333"/>
    </row>
    <row r="17" s="282" customFormat="1" customHeight="1" spans="1:10">
      <c r="A17" s="304" t="s">
        <v>99</v>
      </c>
      <c r="B17" s="299">
        <v>11</v>
      </c>
      <c r="C17" s="303"/>
      <c r="D17" s="303"/>
      <c r="E17" s="301"/>
      <c r="F17" s="304" t="s">
        <v>67</v>
      </c>
      <c r="G17" s="299">
        <v>11</v>
      </c>
      <c r="H17" s="305"/>
      <c r="I17" s="305"/>
      <c r="J17" s="333"/>
    </row>
    <row r="18" s="282" customFormat="1" customHeight="1" spans="1:10">
      <c r="A18" s="304" t="s">
        <v>252</v>
      </c>
      <c r="B18" s="299">
        <v>12</v>
      </c>
      <c r="C18" s="303"/>
      <c r="D18" s="303"/>
      <c r="E18" s="301"/>
      <c r="F18" s="304" t="s">
        <v>69</v>
      </c>
      <c r="G18" s="299">
        <v>12</v>
      </c>
      <c r="H18" s="305"/>
      <c r="I18" s="305"/>
      <c r="J18" s="333"/>
    </row>
    <row r="19" s="282" customFormat="1" customHeight="1" spans="1:10">
      <c r="A19" s="304" t="s">
        <v>101</v>
      </c>
      <c r="B19" s="299">
        <v>13</v>
      </c>
      <c r="C19" s="303"/>
      <c r="D19" s="303"/>
      <c r="E19" s="301"/>
      <c r="F19" s="304" t="s">
        <v>72</v>
      </c>
      <c r="G19" s="299">
        <v>13</v>
      </c>
      <c r="H19" s="305"/>
      <c r="I19" s="305"/>
      <c r="J19" s="333"/>
    </row>
    <row r="20" s="282" customFormat="1" customHeight="1" spans="1:10">
      <c r="A20" s="304"/>
      <c r="B20" s="299"/>
      <c r="C20" s="303"/>
      <c r="D20" s="303"/>
      <c r="E20" s="301"/>
      <c r="F20" s="304"/>
      <c r="G20" s="299"/>
      <c r="H20" s="305"/>
      <c r="I20" s="305"/>
      <c r="J20" s="333"/>
    </row>
    <row r="21" s="282" customFormat="1" customHeight="1" spans="1:10">
      <c r="A21" s="307" t="s">
        <v>253</v>
      </c>
      <c r="B21" s="308"/>
      <c r="C21" s="309">
        <f t="shared" ref="C21:I21" si="0">SUM(C7:C20)</f>
        <v>0</v>
      </c>
      <c r="D21" s="309">
        <f t="shared" si="0"/>
        <v>0</v>
      </c>
      <c r="E21" s="310"/>
      <c r="F21" s="311" t="s">
        <v>254</v>
      </c>
      <c r="G21" s="299"/>
      <c r="H21" s="305">
        <f t="shared" si="0"/>
        <v>0</v>
      </c>
      <c r="I21" s="305">
        <f t="shared" si="0"/>
        <v>0</v>
      </c>
      <c r="J21" s="333"/>
    </row>
    <row r="22" s="282" customFormat="1" customHeight="1" spans="1:10">
      <c r="A22" s="312" t="s">
        <v>255</v>
      </c>
      <c r="B22" s="299"/>
      <c r="C22" s="305"/>
      <c r="D22" s="305"/>
      <c r="E22" s="301"/>
      <c r="F22" s="302" t="s">
        <v>256</v>
      </c>
      <c r="G22" s="299"/>
      <c r="H22" s="305"/>
      <c r="I22" s="305"/>
      <c r="J22" s="333"/>
    </row>
    <row r="23" s="282" customFormat="1" customHeight="1" spans="1:10">
      <c r="A23" s="313" t="s">
        <v>257</v>
      </c>
      <c r="B23" s="299">
        <v>1</v>
      </c>
      <c r="C23" s="305"/>
      <c r="D23" s="305"/>
      <c r="E23" s="301"/>
      <c r="F23" s="304" t="s">
        <v>77</v>
      </c>
      <c r="G23" s="299">
        <v>1</v>
      </c>
      <c r="H23" s="305"/>
      <c r="I23" s="305"/>
      <c r="J23" s="333"/>
    </row>
    <row r="24" s="282" customFormat="1" customHeight="1" spans="1:10">
      <c r="A24" s="313" t="s">
        <v>258</v>
      </c>
      <c r="B24" s="299">
        <v>2</v>
      </c>
      <c r="C24" s="305"/>
      <c r="D24" s="305"/>
      <c r="E24" s="301"/>
      <c r="F24" s="304" t="s">
        <v>259</v>
      </c>
      <c r="G24" s="299">
        <v>2</v>
      </c>
      <c r="H24" s="305"/>
      <c r="I24" s="305"/>
      <c r="J24" s="333"/>
    </row>
    <row r="25" s="282" customFormat="1" customHeight="1" spans="1:10">
      <c r="A25" s="304" t="s">
        <v>104</v>
      </c>
      <c r="B25" s="299">
        <v>3</v>
      </c>
      <c r="C25" s="303"/>
      <c r="D25" s="303"/>
      <c r="E25" s="301"/>
      <c r="F25" s="306" t="s">
        <v>81</v>
      </c>
      <c r="G25" s="299">
        <v>3</v>
      </c>
      <c r="H25" s="305"/>
      <c r="I25" s="305"/>
      <c r="J25" s="333"/>
    </row>
    <row r="26" s="282" customFormat="1" customHeight="1" spans="1:10">
      <c r="A26" s="304" t="s">
        <v>105</v>
      </c>
      <c r="B26" s="299">
        <v>4</v>
      </c>
      <c r="C26" s="303"/>
      <c r="D26" s="303"/>
      <c r="E26" s="301"/>
      <c r="F26" s="304" t="s">
        <v>83</v>
      </c>
      <c r="G26" s="299">
        <v>4</v>
      </c>
      <c r="H26" s="305"/>
      <c r="I26" s="305"/>
      <c r="J26" s="333"/>
    </row>
    <row r="27" s="282" customFormat="1" customHeight="1" spans="1:10">
      <c r="A27" s="306" t="s">
        <v>260</v>
      </c>
      <c r="B27" s="299">
        <v>5</v>
      </c>
      <c r="C27" s="303"/>
      <c r="D27" s="303"/>
      <c r="E27" s="301"/>
      <c r="F27" s="304" t="s">
        <v>261</v>
      </c>
      <c r="G27" s="299">
        <v>5</v>
      </c>
      <c r="H27" s="305"/>
      <c r="I27" s="305"/>
      <c r="J27" s="333"/>
    </row>
    <row r="28" s="282" customFormat="1" customHeight="1" spans="1:10">
      <c r="A28" s="306" t="s">
        <v>110</v>
      </c>
      <c r="B28" s="299">
        <v>6</v>
      </c>
      <c r="C28" s="303"/>
      <c r="D28" s="303"/>
      <c r="E28" s="301"/>
      <c r="F28" s="304" t="s">
        <v>87</v>
      </c>
      <c r="G28" s="299">
        <v>6</v>
      </c>
      <c r="H28" s="305"/>
      <c r="I28" s="305"/>
      <c r="J28" s="333"/>
    </row>
    <row r="29" s="282" customFormat="1" customHeight="1" spans="1:10">
      <c r="A29" s="304" t="s">
        <v>111</v>
      </c>
      <c r="B29" s="299">
        <v>7</v>
      </c>
      <c r="C29" s="303"/>
      <c r="D29" s="303"/>
      <c r="E29" s="301"/>
      <c r="F29" s="304" t="s">
        <v>89</v>
      </c>
      <c r="G29" s="299">
        <v>7</v>
      </c>
      <c r="H29" s="305"/>
      <c r="I29" s="305"/>
      <c r="J29" s="333"/>
    </row>
    <row r="30" s="282" customFormat="1" customHeight="1" spans="1:10">
      <c r="A30" s="304" t="s">
        <v>116</v>
      </c>
      <c r="B30" s="299">
        <v>8</v>
      </c>
      <c r="C30" s="303"/>
      <c r="D30" s="303"/>
      <c r="E30" s="301"/>
      <c r="F30" s="304" t="s">
        <v>91</v>
      </c>
      <c r="G30" s="299">
        <v>8</v>
      </c>
      <c r="H30" s="303"/>
      <c r="I30" s="303"/>
      <c r="J30" s="333"/>
    </row>
    <row r="31" s="282" customFormat="1" customHeight="1" spans="1:10">
      <c r="A31" s="304" t="s">
        <v>126</v>
      </c>
      <c r="B31" s="299">
        <v>9</v>
      </c>
      <c r="C31" s="303"/>
      <c r="D31" s="303"/>
      <c r="E31" s="301"/>
      <c r="F31" s="304" t="s">
        <v>93</v>
      </c>
      <c r="G31" s="299">
        <v>9</v>
      </c>
      <c r="H31" s="303"/>
      <c r="I31" s="303"/>
      <c r="J31" s="333"/>
    </row>
    <row r="32" s="282" customFormat="1" customHeight="1" spans="1:10">
      <c r="A32" s="304" t="s">
        <v>130</v>
      </c>
      <c r="B32" s="299">
        <v>10</v>
      </c>
      <c r="C32" s="303"/>
      <c r="D32" s="303"/>
      <c r="E32" s="301"/>
      <c r="F32" s="311" t="s">
        <v>262</v>
      </c>
      <c r="G32" s="299">
        <v>53</v>
      </c>
      <c r="H32" s="305">
        <f>SUM(H23:H31)</f>
        <v>0</v>
      </c>
      <c r="I32" s="305">
        <f>SUM(I23:I31)</f>
        <v>0</v>
      </c>
      <c r="J32" s="333"/>
    </row>
    <row r="33" s="282" customFormat="1" customHeight="1" spans="1:10">
      <c r="A33" s="304" t="s">
        <v>131</v>
      </c>
      <c r="B33" s="299">
        <v>11</v>
      </c>
      <c r="C33" s="303"/>
      <c r="D33" s="303"/>
      <c r="E33" s="301"/>
      <c r="F33" s="314" t="s">
        <v>263</v>
      </c>
      <c r="G33" s="315">
        <v>54</v>
      </c>
      <c r="H33" s="316">
        <f>H21+H32</f>
        <v>0</v>
      </c>
      <c r="I33" s="316">
        <f>I21+I32</f>
        <v>0</v>
      </c>
      <c r="J33" s="334"/>
    </row>
    <row r="34" s="282" customFormat="1" customHeight="1" spans="1:10">
      <c r="A34" s="306" t="s">
        <v>132</v>
      </c>
      <c r="B34" s="299">
        <v>12</v>
      </c>
      <c r="C34" s="303"/>
      <c r="D34" s="303"/>
      <c r="E34" s="301"/>
      <c r="F34" s="302" t="s">
        <v>264</v>
      </c>
      <c r="G34" s="299">
        <v>55</v>
      </c>
      <c r="H34" s="303"/>
      <c r="I34" s="303"/>
      <c r="J34" s="333"/>
    </row>
    <row r="35" s="282" customFormat="1" customHeight="1" spans="1:10">
      <c r="A35" s="304" t="s">
        <v>133</v>
      </c>
      <c r="B35" s="299">
        <v>13</v>
      </c>
      <c r="C35" s="303"/>
      <c r="D35" s="303"/>
      <c r="E35" s="301"/>
      <c r="F35" s="304" t="s">
        <v>213</v>
      </c>
      <c r="G35" s="299">
        <v>56</v>
      </c>
      <c r="H35" s="305"/>
      <c r="I35" s="305"/>
      <c r="J35" s="333"/>
    </row>
    <row r="36" s="282" customFormat="1" customHeight="1" spans="1:10">
      <c r="A36" s="304" t="s">
        <v>136</v>
      </c>
      <c r="B36" s="299">
        <v>14</v>
      </c>
      <c r="C36" s="303"/>
      <c r="D36" s="303"/>
      <c r="E36" s="301"/>
      <c r="F36" s="304" t="s">
        <v>265</v>
      </c>
      <c r="G36" s="299">
        <v>57</v>
      </c>
      <c r="H36" s="305"/>
      <c r="I36" s="305"/>
      <c r="J36" s="333"/>
    </row>
    <row r="37" s="282" customFormat="1" customHeight="1" spans="1:10">
      <c r="A37" s="304" t="s">
        <v>138</v>
      </c>
      <c r="B37" s="299">
        <v>15</v>
      </c>
      <c r="C37" s="303"/>
      <c r="D37" s="303"/>
      <c r="E37" s="301"/>
      <c r="F37" s="304" t="s">
        <v>266</v>
      </c>
      <c r="G37" s="299">
        <v>58</v>
      </c>
      <c r="H37" s="305"/>
      <c r="I37" s="305"/>
      <c r="J37" s="333"/>
    </row>
    <row r="38" s="282" customFormat="1" customHeight="1" spans="1:10">
      <c r="A38" s="304" t="s">
        <v>139</v>
      </c>
      <c r="B38" s="299">
        <v>16</v>
      </c>
      <c r="C38" s="303"/>
      <c r="D38" s="303"/>
      <c r="E38" s="301"/>
      <c r="F38" s="304" t="s">
        <v>267</v>
      </c>
      <c r="G38" s="299">
        <v>59</v>
      </c>
      <c r="H38" s="305"/>
      <c r="I38" s="305"/>
      <c r="J38" s="333"/>
    </row>
    <row r="39" s="282" customFormat="1" customHeight="1" spans="1:10">
      <c r="A39" s="304" t="s">
        <v>140</v>
      </c>
      <c r="B39" s="299">
        <v>17</v>
      </c>
      <c r="C39" s="303"/>
      <c r="D39" s="303"/>
      <c r="E39" s="301"/>
      <c r="F39" s="304" t="s">
        <v>268</v>
      </c>
      <c r="G39" s="299">
        <v>60</v>
      </c>
      <c r="H39" s="305"/>
      <c r="I39" s="305"/>
      <c r="J39" s="333"/>
    </row>
    <row r="40" s="282" customFormat="1" customHeight="1" spans="1:10">
      <c r="A40" s="304" t="s">
        <v>141</v>
      </c>
      <c r="B40" s="299">
        <v>18</v>
      </c>
      <c r="C40" s="303"/>
      <c r="D40" s="303"/>
      <c r="E40" s="301"/>
      <c r="F40" s="304" t="s">
        <v>269</v>
      </c>
      <c r="G40" s="299">
        <v>61</v>
      </c>
      <c r="H40" s="317"/>
      <c r="I40" s="317"/>
      <c r="J40" s="333"/>
    </row>
    <row r="41" s="282" customFormat="1" customHeight="1" spans="1:10">
      <c r="A41" s="304"/>
      <c r="B41" s="299"/>
      <c r="C41" s="303"/>
      <c r="D41" s="303"/>
      <c r="E41" s="301"/>
      <c r="F41" s="304" t="s">
        <v>270</v>
      </c>
      <c r="G41" s="299">
        <v>62</v>
      </c>
      <c r="H41" s="317"/>
      <c r="I41" s="317"/>
      <c r="J41" s="333"/>
    </row>
    <row r="42" s="282" customFormat="1" customHeight="1" spans="1:10">
      <c r="A42" s="304"/>
      <c r="B42" s="299"/>
      <c r="C42" s="303"/>
      <c r="D42" s="303"/>
      <c r="E42" s="301"/>
      <c r="F42" s="304" t="s">
        <v>271</v>
      </c>
      <c r="G42" s="299">
        <v>63</v>
      </c>
      <c r="H42" s="317"/>
      <c r="I42" s="317"/>
      <c r="J42" s="333"/>
    </row>
    <row r="43" s="282" customFormat="1" customHeight="1" spans="1:10">
      <c r="A43" s="304"/>
      <c r="B43" s="299"/>
      <c r="C43" s="303"/>
      <c r="D43" s="303"/>
      <c r="E43" s="301"/>
      <c r="F43" s="304" t="s">
        <v>272</v>
      </c>
      <c r="G43" s="299">
        <v>64</v>
      </c>
      <c r="H43" s="303"/>
      <c r="I43" s="303"/>
      <c r="J43" s="333"/>
    </row>
    <row r="44" s="282" customFormat="1" customHeight="1" spans="1:10">
      <c r="A44" s="304"/>
      <c r="B44" s="299"/>
      <c r="C44" s="303"/>
      <c r="D44" s="303"/>
      <c r="E44" s="301"/>
      <c r="F44" s="304" t="s">
        <v>273</v>
      </c>
      <c r="G44" s="299">
        <v>65</v>
      </c>
      <c r="H44" s="305"/>
      <c r="I44" s="305"/>
      <c r="J44" s="333"/>
    </row>
    <row r="45" s="282" customFormat="1" customHeight="1" spans="1:10">
      <c r="A45" s="304"/>
      <c r="B45" s="299"/>
      <c r="C45" s="303"/>
      <c r="D45" s="303"/>
      <c r="E45" s="301"/>
      <c r="F45" s="304" t="s">
        <v>274</v>
      </c>
      <c r="G45" s="299">
        <v>66</v>
      </c>
      <c r="H45" s="305"/>
      <c r="I45" s="305"/>
      <c r="J45" s="333"/>
    </row>
    <row r="46" s="282" customFormat="1" customHeight="1" spans="1:10">
      <c r="A46" s="304"/>
      <c r="B46" s="299"/>
      <c r="C46" s="303"/>
      <c r="D46" s="303"/>
      <c r="E46" s="301"/>
      <c r="F46" s="304" t="s">
        <v>275</v>
      </c>
      <c r="G46" s="299">
        <v>67</v>
      </c>
      <c r="H46" s="305"/>
      <c r="I46" s="305"/>
      <c r="J46" s="333"/>
    </row>
    <row r="47" s="282" customFormat="1" customHeight="1" spans="1:10">
      <c r="A47" s="304"/>
      <c r="B47" s="299"/>
      <c r="C47" s="303"/>
      <c r="D47" s="303"/>
      <c r="E47" s="301"/>
      <c r="F47" s="318" t="s">
        <v>276</v>
      </c>
      <c r="G47" s="299">
        <v>68</v>
      </c>
      <c r="H47" s="319">
        <f>SUM(H35,H36,H41,H39,H42,H43,H44,-H40)</f>
        <v>0</v>
      </c>
      <c r="I47" s="319">
        <f>SUM(I35,I36,I41,I39,I42,I43,I44,-I40)</f>
        <v>0</v>
      </c>
      <c r="J47" s="333"/>
    </row>
    <row r="48" s="282" customFormat="1" customHeight="1" spans="1:10">
      <c r="A48" s="307" t="s">
        <v>277</v>
      </c>
      <c r="B48" s="308">
        <v>29</v>
      </c>
      <c r="C48" s="309">
        <f>SUM(C23:C47)</f>
        <v>0</v>
      </c>
      <c r="D48" s="309">
        <f>SUM(D23:D47)</f>
        <v>0</v>
      </c>
      <c r="E48" s="310"/>
      <c r="F48" s="293"/>
      <c r="G48" s="320"/>
      <c r="H48" s="321"/>
      <c r="I48" s="321"/>
      <c r="J48" s="335"/>
    </row>
    <row r="49" customHeight="1" spans="1:10">
      <c r="A49" s="322" t="s">
        <v>278</v>
      </c>
      <c r="B49" s="323">
        <v>30</v>
      </c>
      <c r="C49" s="324">
        <f>SUM(C48,C21)</f>
        <v>0</v>
      </c>
      <c r="D49" s="324">
        <f>SUM(D48,D21)</f>
        <v>0</v>
      </c>
      <c r="E49" s="325"/>
      <c r="F49" s="326" t="s">
        <v>279</v>
      </c>
      <c r="G49" s="327">
        <v>69</v>
      </c>
      <c r="H49" s="328">
        <f>H33+H47</f>
        <v>0</v>
      </c>
      <c r="I49" s="328">
        <f>I33+I47</f>
        <v>0</v>
      </c>
      <c r="J49" s="335"/>
    </row>
    <row r="50" customHeight="1" spans="1:10">
      <c r="A50" s="329"/>
      <c r="B50" s="299"/>
      <c r="C50" s="303"/>
      <c r="D50" s="303"/>
      <c r="E50" s="301"/>
      <c r="F50" s="302" t="s">
        <v>280</v>
      </c>
      <c r="G50" s="299">
        <v>70</v>
      </c>
      <c r="H50" s="303">
        <f>H49-C49</f>
        <v>0</v>
      </c>
      <c r="I50" s="303">
        <f>I49-D49</f>
        <v>0</v>
      </c>
      <c r="J50" s="333"/>
    </row>
    <row r="51" customHeight="1" spans="1:10">
      <c r="A51" s="282"/>
      <c r="B51" s="294"/>
      <c r="C51" s="330" t="s">
        <v>281</v>
      </c>
      <c r="D51" s="282"/>
      <c r="E51" s="330" t="s">
        <v>282</v>
      </c>
      <c r="F51" s="282" t="str">
        <f>IF(基本情况!I8="","",基本情况!I8)</f>
        <v/>
      </c>
      <c r="G51" s="294"/>
      <c r="H51" s="331" t="s">
        <v>283</v>
      </c>
      <c r="I51" s="282" t="str">
        <f>IF(基本情况!I5="","",基本情况!I5)</f>
        <v/>
      </c>
      <c r="J51" s="282"/>
    </row>
  </sheetData>
  <mergeCells count="3">
    <mergeCell ref="A2:J2"/>
    <mergeCell ref="A3:J3"/>
    <mergeCell ref="A4:C4"/>
  </mergeCells>
  <hyperlinks>
    <hyperlink ref="A1" location="索引目录!D4" display="返回索引页"/>
  </hyperlinks>
  <pageMargins left="0.75" right="0.75" top="1" bottom="1" header="0.5" footer="0.5"/>
  <pageSetup paperSize="9" scale="53" orientation="portrait"/>
  <headerFooter alignWithMargins="0"/>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B4C7E7"/>
  </sheetPr>
  <dimension ref="B1:K259"/>
  <sheetViews>
    <sheetView workbookViewId="0">
      <pane ySplit="2" topLeftCell="A3" activePane="bottomLeft" state="frozen"/>
      <selection/>
      <selection pane="bottomLeft" activeCell="A1" sqref="A1"/>
    </sheetView>
  </sheetViews>
  <sheetFormatPr defaultColWidth="9" defaultRowHeight="15"/>
  <cols>
    <col min="1" max="1" width="0.5" style="230" customWidth="1"/>
    <col min="2" max="2" width="5.625" style="230" customWidth="1"/>
    <col min="3" max="3" width="42.25" style="230" customWidth="1"/>
    <col min="4" max="6" width="10.625" style="230" customWidth="1"/>
    <col min="7" max="7" width="9" style="230"/>
    <col min="8" max="8" width="4.875" style="231" hidden="1" customWidth="1" outlineLevel="1"/>
    <col min="9" max="9" width="11.5" style="232" hidden="1" customWidth="1" outlineLevel="1"/>
    <col min="10" max="10" width="6.875" style="232" hidden="1" customWidth="1" outlineLevel="1"/>
    <col min="11" max="11" width="9" style="230" hidden="1" customWidth="1" outlineLevel="1"/>
    <col min="12" max="16384" width="9" style="230"/>
  </cols>
  <sheetData>
    <row r="1" ht="19.5" spans="2:11">
      <c r="B1" s="233" t="s">
        <v>286</v>
      </c>
      <c r="C1" s="233"/>
      <c r="D1" s="233"/>
      <c r="E1" s="233"/>
      <c r="F1" s="233"/>
      <c r="I1" s="230"/>
      <c r="K1" s="258" t="s">
        <v>287</v>
      </c>
    </row>
    <row r="2" ht="25.5" spans="2:11">
      <c r="B2" s="234" t="s">
        <v>288</v>
      </c>
      <c r="C2" s="235" t="s">
        <v>289</v>
      </c>
      <c r="D2" s="235" t="s">
        <v>290</v>
      </c>
      <c r="E2" s="235" t="s">
        <v>291</v>
      </c>
      <c r="F2" s="236" t="s">
        <v>292</v>
      </c>
      <c r="H2" s="237" t="s">
        <v>293</v>
      </c>
      <c r="I2" s="259" t="s">
        <v>294</v>
      </c>
      <c r="J2" s="232" t="s">
        <v>295</v>
      </c>
      <c r="K2" s="260" t="s">
        <v>296</v>
      </c>
    </row>
    <row r="3" s="229" customFormat="1" ht="15.75" spans="2:10">
      <c r="B3" s="238" t="s">
        <v>297</v>
      </c>
      <c r="C3" s="239" t="s">
        <v>298</v>
      </c>
      <c r="D3" s="240"/>
      <c r="E3" s="240"/>
      <c r="F3" s="241"/>
      <c r="H3" s="242">
        <f t="shared" ref="H3:H66" si="0">ROW()</f>
        <v>3</v>
      </c>
      <c r="I3" s="261">
        <v>1</v>
      </c>
      <c r="J3" s="262"/>
    </row>
    <row r="4" spans="2:10">
      <c r="B4" s="243">
        <f>IF(I4&gt;0,1,0)</f>
        <v>1</v>
      </c>
      <c r="C4" s="244" t="s">
        <v>299</v>
      </c>
      <c r="D4" s="245"/>
      <c r="E4" s="245"/>
      <c r="F4" s="246"/>
      <c r="H4" s="242">
        <f t="shared" si="0"/>
        <v>4</v>
      </c>
      <c r="I4" s="232">
        <v>1</v>
      </c>
      <c r="J4" s="232" t="str">
        <f t="shared" ref="J4:J21" si="1">IF(I4=1,$J$2,"")</f>
        <v>√</v>
      </c>
    </row>
    <row r="5" spans="2:10">
      <c r="B5" s="243">
        <f t="shared" ref="B5:B21" si="2">IF(I5&gt;0,B4+1,B4)</f>
        <v>2</v>
      </c>
      <c r="C5" s="244" t="s">
        <v>300</v>
      </c>
      <c r="D5" s="245"/>
      <c r="E5" s="245"/>
      <c r="F5" s="246"/>
      <c r="H5" s="242">
        <f t="shared" si="0"/>
        <v>5</v>
      </c>
      <c r="I5" s="232">
        <v>1</v>
      </c>
      <c r="J5" s="232" t="str">
        <f t="shared" si="1"/>
        <v>√</v>
      </c>
    </row>
    <row r="6" spans="2:11">
      <c r="B6" s="243">
        <f t="shared" si="2"/>
        <v>3</v>
      </c>
      <c r="C6" s="244" t="s">
        <v>301</v>
      </c>
      <c r="D6" s="245"/>
      <c r="E6" s="245"/>
      <c r="F6" s="246"/>
      <c r="H6" s="242">
        <f t="shared" si="0"/>
        <v>6</v>
      </c>
      <c r="I6" s="232">
        <v>1</v>
      </c>
      <c r="J6" s="232" t="str">
        <f t="shared" si="1"/>
        <v>√</v>
      </c>
      <c r="K6" s="230" t="s">
        <v>302</v>
      </c>
    </row>
    <row r="7" spans="2:10">
      <c r="B7" s="243">
        <f t="shared" si="2"/>
        <v>4</v>
      </c>
      <c r="C7" s="244" t="s">
        <v>303</v>
      </c>
      <c r="D7" s="245"/>
      <c r="E7" s="245"/>
      <c r="F7" s="246"/>
      <c r="H7" s="242">
        <f t="shared" si="0"/>
        <v>7</v>
      </c>
      <c r="I7" s="232">
        <v>1</v>
      </c>
      <c r="J7" s="232" t="str">
        <f t="shared" si="1"/>
        <v>√</v>
      </c>
    </row>
    <row r="8" spans="2:10">
      <c r="B8" s="243">
        <f t="shared" si="2"/>
        <v>5</v>
      </c>
      <c r="C8" s="244" t="s">
        <v>304</v>
      </c>
      <c r="D8" s="245"/>
      <c r="E8" s="245"/>
      <c r="F8" s="246"/>
      <c r="H8" s="242">
        <f t="shared" si="0"/>
        <v>8</v>
      </c>
      <c r="I8" s="232">
        <v>1</v>
      </c>
      <c r="J8" s="232" t="str">
        <f t="shared" si="1"/>
        <v>√</v>
      </c>
    </row>
    <row r="9" ht="24" spans="2:10">
      <c r="B9" s="243">
        <f t="shared" si="2"/>
        <v>6</v>
      </c>
      <c r="C9" s="244" t="s">
        <v>305</v>
      </c>
      <c r="D9" s="245"/>
      <c r="E9" s="245"/>
      <c r="F9" s="246"/>
      <c r="H9" s="242">
        <f t="shared" si="0"/>
        <v>9</v>
      </c>
      <c r="I9" s="232">
        <v>1</v>
      </c>
      <c r="J9" s="232" t="str">
        <f t="shared" si="1"/>
        <v>√</v>
      </c>
    </row>
    <row r="10" ht="48" spans="2:10">
      <c r="B10" s="243">
        <f t="shared" si="2"/>
        <v>7</v>
      </c>
      <c r="C10" s="244" t="s">
        <v>306</v>
      </c>
      <c r="D10" s="245"/>
      <c r="E10" s="245"/>
      <c r="F10" s="246"/>
      <c r="H10" s="242">
        <f t="shared" si="0"/>
        <v>10</v>
      </c>
      <c r="I10" s="232">
        <v>1</v>
      </c>
      <c r="J10" s="232" t="str">
        <f t="shared" si="1"/>
        <v>√</v>
      </c>
    </row>
    <row r="11" spans="2:10">
      <c r="B11" s="243">
        <f t="shared" si="2"/>
        <v>8</v>
      </c>
      <c r="C11" s="244" t="s">
        <v>307</v>
      </c>
      <c r="D11" s="245"/>
      <c r="E11" s="245"/>
      <c r="F11" s="246"/>
      <c r="H11" s="242">
        <f t="shared" si="0"/>
        <v>11</v>
      </c>
      <c r="I11" s="232">
        <v>1</v>
      </c>
      <c r="J11" s="232" t="str">
        <f t="shared" si="1"/>
        <v>√</v>
      </c>
    </row>
    <row r="12" ht="24" spans="2:10">
      <c r="B12" s="243">
        <f t="shared" si="2"/>
        <v>9</v>
      </c>
      <c r="C12" s="244" t="s">
        <v>308</v>
      </c>
      <c r="D12" s="245"/>
      <c r="E12" s="245"/>
      <c r="F12" s="246"/>
      <c r="H12" s="242">
        <f t="shared" si="0"/>
        <v>12</v>
      </c>
      <c r="I12" s="232">
        <v>1</v>
      </c>
      <c r="J12" s="232" t="str">
        <f t="shared" si="1"/>
        <v>√</v>
      </c>
    </row>
    <row r="13" spans="2:10">
      <c r="B13" s="243">
        <f t="shared" si="2"/>
        <v>10</v>
      </c>
      <c r="C13" s="244" t="s">
        <v>309</v>
      </c>
      <c r="D13" s="247"/>
      <c r="E13" s="247"/>
      <c r="F13" s="248"/>
      <c r="H13" s="242">
        <f t="shared" si="0"/>
        <v>13</v>
      </c>
      <c r="I13" s="232">
        <v>1</v>
      </c>
      <c r="J13" s="232" t="str">
        <f t="shared" si="1"/>
        <v>√</v>
      </c>
    </row>
    <row r="14" spans="2:10">
      <c r="B14" s="243">
        <f t="shared" si="2"/>
        <v>11</v>
      </c>
      <c r="C14" s="244" t="s">
        <v>310</v>
      </c>
      <c r="D14" s="245"/>
      <c r="E14" s="245"/>
      <c r="F14" s="246"/>
      <c r="H14" s="242">
        <f t="shared" si="0"/>
        <v>14</v>
      </c>
      <c r="I14" s="232">
        <v>1</v>
      </c>
      <c r="J14" s="232" t="str">
        <f t="shared" si="1"/>
        <v>√</v>
      </c>
    </row>
    <row r="15" spans="2:10">
      <c r="B15" s="243">
        <f t="shared" si="2"/>
        <v>12</v>
      </c>
      <c r="C15" s="244" t="s">
        <v>311</v>
      </c>
      <c r="D15" s="245"/>
      <c r="E15" s="245"/>
      <c r="F15" s="246"/>
      <c r="H15" s="242">
        <f t="shared" si="0"/>
        <v>15</v>
      </c>
      <c r="I15" s="232">
        <v>1</v>
      </c>
      <c r="J15" s="232" t="str">
        <f t="shared" si="1"/>
        <v>√</v>
      </c>
    </row>
    <row r="16" spans="2:10">
      <c r="B16" s="243">
        <f t="shared" si="2"/>
        <v>13</v>
      </c>
      <c r="C16" s="244" t="s">
        <v>312</v>
      </c>
      <c r="D16" s="245"/>
      <c r="E16" s="245"/>
      <c r="F16" s="246"/>
      <c r="H16" s="242">
        <f t="shared" si="0"/>
        <v>16</v>
      </c>
      <c r="I16" s="232">
        <v>1</v>
      </c>
      <c r="J16" s="232" t="str">
        <f t="shared" si="1"/>
        <v>√</v>
      </c>
    </row>
    <row r="17" spans="2:10">
      <c r="B17" s="243">
        <f t="shared" si="2"/>
        <v>14</v>
      </c>
      <c r="C17" s="244" t="s">
        <v>313</v>
      </c>
      <c r="D17" s="245"/>
      <c r="E17" s="245"/>
      <c r="F17" s="246"/>
      <c r="H17" s="242">
        <f t="shared" si="0"/>
        <v>17</v>
      </c>
      <c r="I17" s="232">
        <v>1</v>
      </c>
      <c r="J17" s="232" t="str">
        <f t="shared" si="1"/>
        <v>√</v>
      </c>
    </row>
    <row r="18" ht="24" spans="2:10">
      <c r="B18" s="243">
        <f t="shared" si="2"/>
        <v>15</v>
      </c>
      <c r="C18" s="244" t="s">
        <v>314</v>
      </c>
      <c r="D18" s="247"/>
      <c r="E18" s="247"/>
      <c r="F18" s="248"/>
      <c r="H18" s="242">
        <f t="shared" si="0"/>
        <v>18</v>
      </c>
      <c r="I18" s="232">
        <v>1</v>
      </c>
      <c r="J18" s="232" t="str">
        <f t="shared" si="1"/>
        <v>√</v>
      </c>
    </row>
    <row r="19" spans="2:10">
      <c r="B19" s="243">
        <f t="shared" si="2"/>
        <v>16</v>
      </c>
      <c r="C19" s="244" t="s">
        <v>315</v>
      </c>
      <c r="D19" s="244"/>
      <c r="E19" s="245"/>
      <c r="F19" s="246"/>
      <c r="H19" s="242">
        <f t="shared" si="0"/>
        <v>19</v>
      </c>
      <c r="I19" s="232">
        <v>1</v>
      </c>
      <c r="J19" s="232" t="str">
        <f t="shared" si="1"/>
        <v>√</v>
      </c>
    </row>
    <row r="20" ht="24" spans="2:10">
      <c r="B20" s="243">
        <f t="shared" si="2"/>
        <v>17</v>
      </c>
      <c r="C20" s="249" t="s">
        <v>316</v>
      </c>
      <c r="D20" s="250"/>
      <c r="E20" s="250"/>
      <c r="F20" s="251"/>
      <c r="H20" s="242">
        <f t="shared" si="0"/>
        <v>20</v>
      </c>
      <c r="I20" s="232">
        <v>1</v>
      </c>
      <c r="J20" s="232" t="str">
        <f t="shared" si="1"/>
        <v>√</v>
      </c>
    </row>
    <row r="21" ht="15.75" spans="2:10">
      <c r="B21" s="243">
        <f t="shared" si="2"/>
        <v>18</v>
      </c>
      <c r="C21" s="249" t="s">
        <v>317</v>
      </c>
      <c r="D21" s="250"/>
      <c r="E21" s="250"/>
      <c r="F21" s="251"/>
      <c r="H21" s="242">
        <f t="shared" si="0"/>
        <v>21</v>
      </c>
      <c r="I21" s="232">
        <v>1</v>
      </c>
      <c r="J21" s="232" t="str">
        <f t="shared" si="1"/>
        <v>√</v>
      </c>
    </row>
    <row r="22" s="229" customFormat="1" ht="15.75" spans="2:10">
      <c r="B22" s="238" t="s">
        <v>318</v>
      </c>
      <c r="C22" s="252" t="s">
        <v>319</v>
      </c>
      <c r="D22" s="253"/>
      <c r="E22" s="253"/>
      <c r="F22" s="254"/>
      <c r="H22" s="242">
        <f t="shared" si="0"/>
        <v>22</v>
      </c>
      <c r="I22" s="261">
        <v>1</v>
      </c>
      <c r="J22" s="262"/>
    </row>
    <row r="23" ht="24" spans="2:10">
      <c r="B23" s="243">
        <f>IF(I23&gt;0,1,0)</f>
        <v>1</v>
      </c>
      <c r="C23" s="244" t="s">
        <v>320</v>
      </c>
      <c r="D23" s="247"/>
      <c r="E23" s="247"/>
      <c r="F23" s="248"/>
      <c r="H23" s="242">
        <f t="shared" si="0"/>
        <v>23</v>
      </c>
      <c r="I23" s="232">
        <v>1</v>
      </c>
      <c r="J23" s="232" t="str">
        <f t="shared" ref="J23:J30" si="3">IF(I23=1,$J$2,"")</f>
        <v>√</v>
      </c>
    </row>
    <row r="24" spans="2:10">
      <c r="B24" s="243">
        <f t="shared" ref="B24:B30" si="4">IF(I24&gt;0,B23+1,B23)</f>
        <v>2</v>
      </c>
      <c r="C24" s="244" t="s">
        <v>321</v>
      </c>
      <c r="D24" s="245"/>
      <c r="E24" s="245"/>
      <c r="F24" s="246"/>
      <c r="H24" s="242">
        <f t="shared" si="0"/>
        <v>24</v>
      </c>
      <c r="I24" s="232">
        <v>1</v>
      </c>
      <c r="J24" s="232" t="str">
        <f t="shared" si="3"/>
        <v>√</v>
      </c>
    </row>
    <row r="25" spans="2:10">
      <c r="B25" s="243">
        <f t="shared" si="4"/>
        <v>3</v>
      </c>
      <c r="C25" s="244" t="s">
        <v>322</v>
      </c>
      <c r="D25" s="245"/>
      <c r="E25" s="245"/>
      <c r="F25" s="246"/>
      <c r="H25" s="242">
        <f t="shared" si="0"/>
        <v>25</v>
      </c>
      <c r="I25" s="232">
        <v>1</v>
      </c>
      <c r="J25" s="232" t="str">
        <f t="shared" si="3"/>
        <v>√</v>
      </c>
    </row>
    <row r="26" spans="2:10">
      <c r="B26" s="243">
        <f t="shared" si="4"/>
        <v>4</v>
      </c>
      <c r="C26" s="244" t="s">
        <v>323</v>
      </c>
      <c r="D26" s="247"/>
      <c r="E26" s="247"/>
      <c r="F26" s="248"/>
      <c r="H26" s="242">
        <f t="shared" si="0"/>
        <v>26</v>
      </c>
      <c r="I26" s="232">
        <v>1</v>
      </c>
      <c r="J26" s="232" t="str">
        <f t="shared" si="3"/>
        <v>√</v>
      </c>
    </row>
    <row r="27" spans="2:10">
      <c r="B27" s="243">
        <f t="shared" si="4"/>
        <v>5</v>
      </c>
      <c r="C27" s="244" t="s">
        <v>324</v>
      </c>
      <c r="D27" s="245"/>
      <c r="E27" s="245"/>
      <c r="F27" s="246"/>
      <c r="H27" s="242">
        <f t="shared" si="0"/>
        <v>27</v>
      </c>
      <c r="I27" s="232">
        <v>1</v>
      </c>
      <c r="J27" s="232" t="str">
        <f t="shared" si="3"/>
        <v>√</v>
      </c>
    </row>
    <row r="28" spans="2:10">
      <c r="B28" s="243">
        <f t="shared" si="4"/>
        <v>6</v>
      </c>
      <c r="C28" s="244" t="s">
        <v>325</v>
      </c>
      <c r="D28" s="245"/>
      <c r="E28" s="245"/>
      <c r="F28" s="246"/>
      <c r="H28" s="242">
        <f t="shared" si="0"/>
        <v>28</v>
      </c>
      <c r="I28" s="232">
        <v>1</v>
      </c>
      <c r="J28" s="232" t="str">
        <f t="shared" si="3"/>
        <v>√</v>
      </c>
    </row>
    <row r="29" ht="24" spans="2:10">
      <c r="B29" s="243">
        <f t="shared" si="4"/>
        <v>7</v>
      </c>
      <c r="C29" s="244" t="s">
        <v>326</v>
      </c>
      <c r="D29" s="245"/>
      <c r="E29" s="245"/>
      <c r="F29" s="246"/>
      <c r="H29" s="242">
        <f t="shared" si="0"/>
        <v>29</v>
      </c>
      <c r="I29" s="232">
        <v>1</v>
      </c>
      <c r="J29" s="232" t="str">
        <f t="shared" si="3"/>
        <v>√</v>
      </c>
    </row>
    <row r="30" ht="15.75" spans="2:10">
      <c r="B30" s="243">
        <f t="shared" si="4"/>
        <v>8</v>
      </c>
      <c r="C30" s="244" t="s">
        <v>327</v>
      </c>
      <c r="D30" s="245"/>
      <c r="E30" s="245"/>
      <c r="F30" s="246"/>
      <c r="H30" s="242">
        <f t="shared" si="0"/>
        <v>30</v>
      </c>
      <c r="I30" s="232">
        <v>1</v>
      </c>
      <c r="J30" s="232" t="str">
        <f t="shared" si="3"/>
        <v>√</v>
      </c>
    </row>
    <row r="31" s="229" customFormat="1" ht="15.75" spans="2:10">
      <c r="B31" s="238" t="s">
        <v>328</v>
      </c>
      <c r="C31" s="252" t="s">
        <v>329</v>
      </c>
      <c r="D31" s="253"/>
      <c r="E31" s="253"/>
      <c r="F31" s="254"/>
      <c r="H31" s="242">
        <f t="shared" si="0"/>
        <v>31</v>
      </c>
      <c r="I31" s="261">
        <v>1</v>
      </c>
      <c r="J31" s="262"/>
    </row>
    <row r="32" ht="36" spans="2:10">
      <c r="B32" s="243">
        <f>IF(I32&gt;0,1,0)</f>
        <v>1</v>
      </c>
      <c r="C32" s="249" t="s">
        <v>330</v>
      </c>
      <c r="D32" s="250"/>
      <c r="E32" s="250"/>
      <c r="F32" s="251"/>
      <c r="H32" s="242">
        <f t="shared" si="0"/>
        <v>32</v>
      </c>
      <c r="I32" s="232">
        <v>1</v>
      </c>
      <c r="J32" s="232" t="str">
        <f t="shared" ref="J32:J42" si="5">IF(I32=1,$J$2,"")</f>
        <v>√</v>
      </c>
    </row>
    <row r="33" ht="49.5" spans="2:10">
      <c r="B33" s="243">
        <f t="shared" ref="B33:B42" si="6">IF(I33&gt;0,B32+1,B32)</f>
        <v>2</v>
      </c>
      <c r="C33" s="249" t="s">
        <v>331</v>
      </c>
      <c r="D33" s="250"/>
      <c r="E33" s="250"/>
      <c r="F33" s="251"/>
      <c r="H33" s="242">
        <f t="shared" si="0"/>
        <v>33</v>
      </c>
      <c r="I33" s="232">
        <v>1</v>
      </c>
      <c r="J33" s="232" t="str">
        <f t="shared" si="5"/>
        <v>√</v>
      </c>
    </row>
    <row r="34" spans="2:10">
      <c r="B34" s="243">
        <f t="shared" si="6"/>
        <v>3</v>
      </c>
      <c r="C34" s="249" t="s">
        <v>332</v>
      </c>
      <c r="D34" s="250"/>
      <c r="E34" s="250"/>
      <c r="F34" s="251"/>
      <c r="H34" s="242">
        <f t="shared" si="0"/>
        <v>34</v>
      </c>
      <c r="I34" s="232">
        <v>1</v>
      </c>
      <c r="J34" s="232" t="str">
        <f t="shared" si="5"/>
        <v>√</v>
      </c>
    </row>
    <row r="35" ht="36" spans="2:10">
      <c r="B35" s="243">
        <f t="shared" si="6"/>
        <v>4</v>
      </c>
      <c r="C35" s="249" t="s">
        <v>333</v>
      </c>
      <c r="D35" s="250"/>
      <c r="E35" s="250"/>
      <c r="F35" s="251"/>
      <c r="H35" s="242">
        <f t="shared" si="0"/>
        <v>35</v>
      </c>
      <c r="I35" s="232">
        <v>1</v>
      </c>
      <c r="J35" s="232" t="str">
        <f t="shared" si="5"/>
        <v>√</v>
      </c>
    </row>
    <row r="36" ht="24" spans="2:10">
      <c r="B36" s="243">
        <f t="shared" si="6"/>
        <v>5</v>
      </c>
      <c r="C36" s="255" t="s">
        <v>334</v>
      </c>
      <c r="D36" s="250"/>
      <c r="E36" s="250"/>
      <c r="F36" s="251"/>
      <c r="H36" s="242">
        <f t="shared" si="0"/>
        <v>36</v>
      </c>
      <c r="I36" s="232">
        <v>1</v>
      </c>
      <c r="J36" s="232" t="str">
        <f t="shared" si="5"/>
        <v>√</v>
      </c>
    </row>
    <row r="37" ht="24.75" spans="2:10">
      <c r="B37" s="243">
        <f t="shared" si="6"/>
        <v>6</v>
      </c>
      <c r="C37" s="255" t="s">
        <v>335</v>
      </c>
      <c r="D37" s="250"/>
      <c r="E37" s="250"/>
      <c r="F37" s="251"/>
      <c r="H37" s="242">
        <f t="shared" si="0"/>
        <v>37</v>
      </c>
      <c r="I37" s="232">
        <v>1</v>
      </c>
      <c r="J37" s="232" t="str">
        <f t="shared" si="5"/>
        <v>√</v>
      </c>
    </row>
    <row r="38" ht="24" spans="2:10">
      <c r="B38" s="243">
        <f t="shared" si="6"/>
        <v>7</v>
      </c>
      <c r="C38" s="256" t="s">
        <v>336</v>
      </c>
      <c r="D38" s="244"/>
      <c r="E38" s="245"/>
      <c r="F38" s="246"/>
      <c r="H38" s="242">
        <f t="shared" si="0"/>
        <v>38</v>
      </c>
      <c r="I38" s="232">
        <v>1</v>
      </c>
      <c r="J38" s="232" t="str">
        <f t="shared" si="5"/>
        <v>√</v>
      </c>
    </row>
    <row r="39" ht="36" spans="2:10">
      <c r="B39" s="243">
        <f t="shared" si="6"/>
        <v>8</v>
      </c>
      <c r="C39" s="256" t="s">
        <v>337</v>
      </c>
      <c r="D39" s="244"/>
      <c r="E39" s="245"/>
      <c r="F39" s="246"/>
      <c r="H39" s="242">
        <f t="shared" si="0"/>
        <v>39</v>
      </c>
      <c r="I39" s="232">
        <v>1</v>
      </c>
      <c r="J39" s="232" t="str">
        <f t="shared" si="5"/>
        <v>√</v>
      </c>
    </row>
    <row r="40" ht="24" spans="2:10">
      <c r="B40" s="243">
        <f t="shared" si="6"/>
        <v>9</v>
      </c>
      <c r="C40" s="256" t="s">
        <v>338</v>
      </c>
      <c r="D40" s="244"/>
      <c r="E40" s="245"/>
      <c r="F40" s="246"/>
      <c r="H40" s="242">
        <f t="shared" si="0"/>
        <v>40</v>
      </c>
      <c r="I40" s="232">
        <v>1</v>
      </c>
      <c r="J40" s="232" t="str">
        <f t="shared" si="5"/>
        <v>√</v>
      </c>
    </row>
    <row r="41" ht="36.75" spans="2:10">
      <c r="B41" s="243">
        <f t="shared" si="6"/>
        <v>10</v>
      </c>
      <c r="C41" s="256" t="s">
        <v>339</v>
      </c>
      <c r="D41" s="244"/>
      <c r="E41" s="245"/>
      <c r="F41" s="246"/>
      <c r="H41" s="242">
        <f t="shared" si="0"/>
        <v>41</v>
      </c>
      <c r="I41" s="232">
        <v>1</v>
      </c>
      <c r="J41" s="232" t="str">
        <f t="shared" si="5"/>
        <v>√</v>
      </c>
    </row>
    <row r="42" ht="15.75" spans="2:10">
      <c r="B42" s="243">
        <f t="shared" si="6"/>
        <v>11</v>
      </c>
      <c r="C42" s="244" t="s">
        <v>327</v>
      </c>
      <c r="D42" s="245"/>
      <c r="E42" s="245"/>
      <c r="F42" s="246"/>
      <c r="H42" s="242">
        <f t="shared" si="0"/>
        <v>42</v>
      </c>
      <c r="I42" s="232">
        <v>1</v>
      </c>
      <c r="J42" s="232" t="str">
        <f t="shared" si="5"/>
        <v>√</v>
      </c>
    </row>
    <row r="43" ht="15.75" spans="2:9">
      <c r="B43" s="238" t="s">
        <v>340</v>
      </c>
      <c r="C43" s="239" t="s">
        <v>341</v>
      </c>
      <c r="D43" s="250"/>
      <c r="E43" s="250"/>
      <c r="F43" s="251"/>
      <c r="H43" s="242">
        <f t="shared" si="0"/>
        <v>43</v>
      </c>
      <c r="I43" s="261">
        <v>1</v>
      </c>
    </row>
    <row r="44" ht="36" spans="2:10">
      <c r="B44" s="243">
        <f>IF(I44&gt;0,1,0)</f>
        <v>1</v>
      </c>
      <c r="C44" s="255" t="s">
        <v>342</v>
      </c>
      <c r="D44" s="250"/>
      <c r="E44" s="250"/>
      <c r="F44" s="251"/>
      <c r="H44" s="242">
        <f t="shared" si="0"/>
        <v>44</v>
      </c>
      <c r="I44" s="232">
        <v>1</v>
      </c>
      <c r="J44" s="232" t="str">
        <f t="shared" ref="J44:J57" si="7">IF(I44=1,$J$2,"")</f>
        <v>√</v>
      </c>
    </row>
    <row r="45" ht="24" spans="2:10">
      <c r="B45" s="243">
        <f t="shared" ref="B45:B57" si="8">IF(I45&gt;0,B44+1,B44)</f>
        <v>2</v>
      </c>
      <c r="C45" s="255" t="s">
        <v>343</v>
      </c>
      <c r="D45" s="250"/>
      <c r="E45" s="250"/>
      <c r="F45" s="251"/>
      <c r="H45" s="242">
        <f t="shared" si="0"/>
        <v>45</v>
      </c>
      <c r="I45" s="232">
        <v>1</v>
      </c>
      <c r="J45" s="232" t="str">
        <f t="shared" si="7"/>
        <v>√</v>
      </c>
    </row>
    <row r="46" spans="2:10">
      <c r="B46" s="243">
        <f t="shared" si="8"/>
        <v>3</v>
      </c>
      <c r="C46" s="255" t="s">
        <v>344</v>
      </c>
      <c r="D46" s="250"/>
      <c r="E46" s="250"/>
      <c r="F46" s="251"/>
      <c r="H46" s="242">
        <f t="shared" si="0"/>
        <v>46</v>
      </c>
      <c r="I46" s="232">
        <v>1</v>
      </c>
      <c r="J46" s="232" t="str">
        <f t="shared" si="7"/>
        <v>√</v>
      </c>
    </row>
    <row r="47" ht="48" spans="2:10">
      <c r="B47" s="243">
        <f t="shared" si="8"/>
        <v>4</v>
      </c>
      <c r="C47" s="255" t="s">
        <v>345</v>
      </c>
      <c r="D47" s="250"/>
      <c r="E47" s="250"/>
      <c r="F47" s="251"/>
      <c r="H47" s="242">
        <f t="shared" si="0"/>
        <v>47</v>
      </c>
      <c r="I47" s="232">
        <v>1</v>
      </c>
      <c r="J47" s="232" t="str">
        <f t="shared" si="7"/>
        <v>√</v>
      </c>
    </row>
    <row r="48" spans="2:10">
      <c r="B48" s="243">
        <f t="shared" si="8"/>
        <v>5</v>
      </c>
      <c r="C48" s="255" t="s">
        <v>346</v>
      </c>
      <c r="D48" s="250"/>
      <c r="E48" s="250"/>
      <c r="F48" s="251"/>
      <c r="H48" s="242">
        <f t="shared" si="0"/>
        <v>48</v>
      </c>
      <c r="I48" s="232">
        <v>1</v>
      </c>
      <c r="J48" s="232" t="str">
        <f t="shared" si="7"/>
        <v>√</v>
      </c>
    </row>
    <row r="49" spans="2:10">
      <c r="B49" s="243">
        <f t="shared" si="8"/>
        <v>6</v>
      </c>
      <c r="C49" s="255" t="s">
        <v>347</v>
      </c>
      <c r="D49" s="250"/>
      <c r="E49" s="250"/>
      <c r="F49" s="251"/>
      <c r="H49" s="242">
        <f t="shared" si="0"/>
        <v>49</v>
      </c>
      <c r="I49" s="232">
        <v>1</v>
      </c>
      <c r="J49" s="232" t="str">
        <f t="shared" si="7"/>
        <v>√</v>
      </c>
    </row>
    <row r="50" ht="24" spans="2:10">
      <c r="B50" s="243">
        <f t="shared" si="8"/>
        <v>7</v>
      </c>
      <c r="C50" s="244" t="s">
        <v>348</v>
      </c>
      <c r="D50" s="250"/>
      <c r="E50" s="250"/>
      <c r="F50" s="251"/>
      <c r="H50" s="242">
        <f t="shared" si="0"/>
        <v>50</v>
      </c>
      <c r="I50" s="232">
        <v>1</v>
      </c>
      <c r="J50" s="232" t="str">
        <f t="shared" si="7"/>
        <v>√</v>
      </c>
    </row>
    <row r="51" ht="24.75" spans="2:10">
      <c r="B51" s="243">
        <f t="shared" si="8"/>
        <v>8</v>
      </c>
      <c r="C51" s="255" t="s">
        <v>349</v>
      </c>
      <c r="D51" s="250"/>
      <c r="E51" s="250"/>
      <c r="F51" s="251"/>
      <c r="H51" s="242">
        <f t="shared" si="0"/>
        <v>51</v>
      </c>
      <c r="I51" s="232">
        <v>1</v>
      </c>
      <c r="J51" s="232" t="str">
        <f t="shared" si="7"/>
        <v>√</v>
      </c>
    </row>
    <row r="52" ht="24.75" spans="2:10">
      <c r="B52" s="243">
        <f t="shared" si="8"/>
        <v>9</v>
      </c>
      <c r="C52" s="255" t="s">
        <v>350</v>
      </c>
      <c r="D52" s="250"/>
      <c r="E52" s="250"/>
      <c r="F52" s="251"/>
      <c r="H52" s="242">
        <f t="shared" si="0"/>
        <v>52</v>
      </c>
      <c r="I52" s="232">
        <v>1</v>
      </c>
      <c r="J52" s="232" t="str">
        <f t="shared" si="7"/>
        <v>√</v>
      </c>
    </row>
    <row r="53" spans="2:10">
      <c r="B53" s="243">
        <f t="shared" si="8"/>
        <v>10</v>
      </c>
      <c r="C53" s="255" t="s">
        <v>351</v>
      </c>
      <c r="D53" s="244"/>
      <c r="E53" s="245"/>
      <c r="F53" s="246"/>
      <c r="H53" s="242">
        <f t="shared" si="0"/>
        <v>53</v>
      </c>
      <c r="I53" s="232">
        <v>1</v>
      </c>
      <c r="J53" s="232" t="str">
        <f t="shared" si="7"/>
        <v>√</v>
      </c>
    </row>
    <row r="54" ht="24" spans="2:10">
      <c r="B54" s="243">
        <f t="shared" si="8"/>
        <v>11</v>
      </c>
      <c r="C54" s="256" t="s">
        <v>352</v>
      </c>
      <c r="D54" s="250"/>
      <c r="E54" s="250"/>
      <c r="F54" s="251"/>
      <c r="H54" s="242">
        <f t="shared" si="0"/>
        <v>54</v>
      </c>
      <c r="I54" s="232">
        <v>1</v>
      </c>
      <c r="J54" s="232" t="str">
        <f t="shared" si="7"/>
        <v>√</v>
      </c>
    </row>
    <row r="55" ht="48" spans="2:10">
      <c r="B55" s="243">
        <f t="shared" si="8"/>
        <v>12</v>
      </c>
      <c r="C55" s="255" t="s">
        <v>353</v>
      </c>
      <c r="D55" s="250"/>
      <c r="E55" s="250"/>
      <c r="F55" s="251"/>
      <c r="H55" s="242">
        <f t="shared" si="0"/>
        <v>55</v>
      </c>
      <c r="I55" s="232">
        <v>1</v>
      </c>
      <c r="J55" s="232" t="str">
        <f t="shared" si="7"/>
        <v>√</v>
      </c>
    </row>
    <row r="56" ht="24" spans="2:10">
      <c r="B56" s="243">
        <f t="shared" si="8"/>
        <v>13</v>
      </c>
      <c r="C56" s="255" t="s">
        <v>354</v>
      </c>
      <c r="D56" s="250"/>
      <c r="E56" s="250"/>
      <c r="F56" s="251"/>
      <c r="H56" s="242">
        <f t="shared" si="0"/>
        <v>56</v>
      </c>
      <c r="I56" s="232">
        <v>1</v>
      </c>
      <c r="J56" s="232" t="str">
        <f t="shared" si="7"/>
        <v>√</v>
      </c>
    </row>
    <row r="57" ht="15.75" spans="2:10">
      <c r="B57" s="243">
        <f t="shared" si="8"/>
        <v>14</v>
      </c>
      <c r="C57" s="255" t="s">
        <v>327</v>
      </c>
      <c r="D57" s="250"/>
      <c r="E57" s="250"/>
      <c r="F57" s="251"/>
      <c r="H57" s="242">
        <f t="shared" si="0"/>
        <v>57</v>
      </c>
      <c r="I57" s="232">
        <v>1</v>
      </c>
      <c r="J57" s="232" t="str">
        <f t="shared" si="7"/>
        <v>√</v>
      </c>
    </row>
    <row r="58" ht="15.75" spans="2:9">
      <c r="B58" s="238" t="s">
        <v>355</v>
      </c>
      <c r="C58" s="239" t="s">
        <v>356</v>
      </c>
      <c r="D58" s="250"/>
      <c r="E58" s="250"/>
      <c r="F58" s="251"/>
      <c r="H58" s="242">
        <f t="shared" si="0"/>
        <v>58</v>
      </c>
      <c r="I58" s="261">
        <v>1</v>
      </c>
    </row>
    <row r="59" ht="36" spans="2:10">
      <c r="B59" s="243">
        <f>IF(I59&gt;0,1,0)</f>
        <v>1</v>
      </c>
      <c r="C59" s="255" t="s">
        <v>357</v>
      </c>
      <c r="D59" s="256"/>
      <c r="E59" s="256"/>
      <c r="F59" s="257"/>
      <c r="H59" s="242">
        <f t="shared" si="0"/>
        <v>59</v>
      </c>
      <c r="I59" s="232">
        <v>1</v>
      </c>
      <c r="J59" s="232" t="str">
        <f>IF(I59=1,$J$2,"")</f>
        <v>√</v>
      </c>
    </row>
    <row r="60" ht="24" spans="2:10">
      <c r="B60" s="243">
        <f t="shared" ref="B60:B63" si="9">IF(I60&gt;0,B59+1,B59)</f>
        <v>2</v>
      </c>
      <c r="C60" s="256" t="s">
        <v>358</v>
      </c>
      <c r="D60" s="256"/>
      <c r="E60" s="256"/>
      <c r="F60" s="257"/>
      <c r="H60" s="242">
        <f t="shared" si="0"/>
        <v>60</v>
      </c>
      <c r="I60" s="232">
        <v>1</v>
      </c>
      <c r="J60" s="232" t="str">
        <f>IF(I60=1,$J$2,"")</f>
        <v>√</v>
      </c>
    </row>
    <row r="61" ht="24" spans="2:10">
      <c r="B61" s="243">
        <f t="shared" si="9"/>
        <v>3</v>
      </c>
      <c r="C61" s="256" t="s">
        <v>359</v>
      </c>
      <c r="D61" s="244"/>
      <c r="E61" s="245"/>
      <c r="F61" s="246"/>
      <c r="H61" s="242">
        <f t="shared" si="0"/>
        <v>61</v>
      </c>
      <c r="I61" s="232">
        <v>1</v>
      </c>
      <c r="J61" s="232" t="str">
        <f>IF(I61=1,$J$2,"")</f>
        <v>√</v>
      </c>
    </row>
    <row r="62" ht="36" spans="2:10">
      <c r="B62" s="243">
        <f t="shared" si="9"/>
        <v>4</v>
      </c>
      <c r="C62" s="256" t="s">
        <v>360</v>
      </c>
      <c r="D62" s="244"/>
      <c r="E62" s="245"/>
      <c r="F62" s="246"/>
      <c r="H62" s="242">
        <f t="shared" si="0"/>
        <v>62</v>
      </c>
      <c r="I62" s="232">
        <v>1</v>
      </c>
      <c r="J62" s="232" t="str">
        <f>IF(I62=1,$J$2,"")</f>
        <v>√</v>
      </c>
    </row>
    <row r="63" ht="15.75" spans="2:10">
      <c r="B63" s="243">
        <f t="shared" si="9"/>
        <v>5</v>
      </c>
      <c r="C63" s="255" t="s">
        <v>327</v>
      </c>
      <c r="D63" s="250"/>
      <c r="E63" s="250"/>
      <c r="F63" s="251"/>
      <c r="H63" s="242">
        <f t="shared" si="0"/>
        <v>63</v>
      </c>
      <c r="I63" s="232">
        <v>1</v>
      </c>
      <c r="J63" s="232" t="str">
        <f>IF(I63=1,$J$2,"")</f>
        <v>√</v>
      </c>
    </row>
    <row r="64" ht="15.75" spans="2:9">
      <c r="B64" s="238" t="s">
        <v>361</v>
      </c>
      <c r="C64" s="239" t="s">
        <v>362</v>
      </c>
      <c r="D64" s="250"/>
      <c r="E64" s="250"/>
      <c r="F64" s="251"/>
      <c r="H64" s="242">
        <f t="shared" si="0"/>
        <v>64</v>
      </c>
      <c r="I64" s="261">
        <v>1</v>
      </c>
    </row>
    <row r="65" ht="24" spans="2:10">
      <c r="B65" s="243">
        <f>IF(I65&gt;0,1,0)</f>
        <v>1</v>
      </c>
      <c r="C65" s="255" t="s">
        <v>363</v>
      </c>
      <c r="D65" s="250"/>
      <c r="E65" s="250"/>
      <c r="F65" s="251"/>
      <c r="H65" s="242">
        <f t="shared" si="0"/>
        <v>65</v>
      </c>
      <c r="I65" s="232">
        <v>1</v>
      </c>
      <c r="J65" s="232" t="str">
        <f t="shared" ref="J65:J72" si="10">IF(I65=1,$J$2,"")</f>
        <v>√</v>
      </c>
    </row>
    <row r="66" ht="37.5" spans="2:10">
      <c r="B66" s="243">
        <f t="shared" ref="B66:B72" si="11">IF(I66&gt;0,B65+1,B65)</f>
        <v>2</v>
      </c>
      <c r="C66" s="255" t="s">
        <v>364</v>
      </c>
      <c r="D66" s="250"/>
      <c r="E66" s="250"/>
      <c r="F66" s="251"/>
      <c r="H66" s="242">
        <f t="shared" si="0"/>
        <v>66</v>
      </c>
      <c r="I66" s="232">
        <v>1</v>
      </c>
      <c r="J66" s="232" t="str">
        <f t="shared" si="10"/>
        <v>√</v>
      </c>
    </row>
    <row r="67" ht="24" spans="2:10">
      <c r="B67" s="243">
        <f t="shared" si="11"/>
        <v>3</v>
      </c>
      <c r="C67" s="255" t="s">
        <v>365</v>
      </c>
      <c r="D67" s="250"/>
      <c r="E67" s="250"/>
      <c r="F67" s="251"/>
      <c r="H67" s="242">
        <f t="shared" ref="H67:H130" si="12">ROW()</f>
        <v>67</v>
      </c>
      <c r="I67" s="232">
        <v>1</v>
      </c>
      <c r="J67" s="232" t="str">
        <f t="shared" si="10"/>
        <v>√</v>
      </c>
    </row>
    <row r="68" ht="24" spans="2:10">
      <c r="B68" s="243">
        <f t="shared" si="11"/>
        <v>4</v>
      </c>
      <c r="C68" s="255" t="s">
        <v>366</v>
      </c>
      <c r="D68" s="250"/>
      <c r="E68" s="250"/>
      <c r="F68" s="251"/>
      <c r="H68" s="242">
        <f t="shared" si="12"/>
        <v>68</v>
      </c>
      <c r="I68" s="232">
        <v>1</v>
      </c>
      <c r="J68" s="232" t="str">
        <f t="shared" si="10"/>
        <v>√</v>
      </c>
    </row>
    <row r="69" ht="36" spans="2:10">
      <c r="B69" s="243">
        <f t="shared" si="11"/>
        <v>5</v>
      </c>
      <c r="C69" s="255" t="s">
        <v>367</v>
      </c>
      <c r="D69" s="250"/>
      <c r="E69" s="250"/>
      <c r="F69" s="251"/>
      <c r="H69" s="242">
        <f t="shared" si="12"/>
        <v>69</v>
      </c>
      <c r="I69" s="232">
        <v>1</v>
      </c>
      <c r="J69" s="232" t="str">
        <f t="shared" si="10"/>
        <v>√</v>
      </c>
    </row>
    <row r="70" ht="36" spans="2:10">
      <c r="B70" s="243">
        <f t="shared" si="11"/>
        <v>6</v>
      </c>
      <c r="C70" s="255" t="s">
        <v>368</v>
      </c>
      <c r="D70" s="250"/>
      <c r="E70" s="250"/>
      <c r="F70" s="251"/>
      <c r="H70" s="242">
        <f t="shared" si="12"/>
        <v>70</v>
      </c>
      <c r="I70" s="232">
        <v>1</v>
      </c>
      <c r="J70" s="232" t="str">
        <f t="shared" si="10"/>
        <v>√</v>
      </c>
    </row>
    <row r="71" ht="87.75" spans="2:10">
      <c r="B71" s="243">
        <f t="shared" si="11"/>
        <v>7</v>
      </c>
      <c r="C71" s="255" t="s">
        <v>369</v>
      </c>
      <c r="D71" s="250"/>
      <c r="E71" s="250"/>
      <c r="F71" s="251"/>
      <c r="H71" s="242">
        <f t="shared" si="12"/>
        <v>71</v>
      </c>
      <c r="I71" s="232">
        <v>1</v>
      </c>
      <c r="J71" s="232" t="str">
        <f t="shared" si="10"/>
        <v>√</v>
      </c>
    </row>
    <row r="72" ht="15.75" spans="2:10">
      <c r="B72" s="243">
        <f t="shared" si="11"/>
        <v>8</v>
      </c>
      <c r="C72" s="255" t="s">
        <v>327</v>
      </c>
      <c r="D72" s="250"/>
      <c r="E72" s="250"/>
      <c r="F72" s="251"/>
      <c r="H72" s="242">
        <f t="shared" si="12"/>
        <v>72</v>
      </c>
      <c r="I72" s="232">
        <v>1</v>
      </c>
      <c r="J72" s="232" t="str">
        <f t="shared" si="10"/>
        <v>√</v>
      </c>
    </row>
    <row r="73" ht="15.75" spans="2:9">
      <c r="B73" s="238" t="s">
        <v>370</v>
      </c>
      <c r="C73" s="252" t="s">
        <v>371</v>
      </c>
      <c r="D73" s="263"/>
      <c r="E73" s="263"/>
      <c r="F73" s="248"/>
      <c r="H73" s="242">
        <f t="shared" si="12"/>
        <v>73</v>
      </c>
      <c r="I73" s="261">
        <v>1</v>
      </c>
    </row>
    <row r="74" spans="2:9">
      <c r="B74" s="238">
        <f>IF(I74=1,1,"")</f>
        <v>1</v>
      </c>
      <c r="C74" s="252" t="s">
        <v>372</v>
      </c>
      <c r="D74" s="245"/>
      <c r="E74" s="245"/>
      <c r="F74" s="246"/>
      <c r="H74" s="242">
        <f t="shared" si="12"/>
        <v>74</v>
      </c>
      <c r="I74" s="265">
        <f>IF(SUM(I75:I100)&gt;0,1,"")</f>
        <v>1</v>
      </c>
    </row>
    <row r="75" spans="2:10">
      <c r="B75" s="243">
        <f>IF(I75&gt;0,1,0)</f>
        <v>1</v>
      </c>
      <c r="C75" s="244" t="s">
        <v>373</v>
      </c>
      <c r="D75" s="245"/>
      <c r="E75" s="245"/>
      <c r="F75" s="246"/>
      <c r="H75" s="242">
        <f t="shared" si="12"/>
        <v>75</v>
      </c>
      <c r="I75" s="232">
        <v>1</v>
      </c>
      <c r="J75" s="232" t="str">
        <f t="shared" ref="J75:J100" si="13">IF(I75=1,$J$2,"")</f>
        <v>√</v>
      </c>
    </row>
    <row r="76" spans="2:10">
      <c r="B76" s="243">
        <f t="shared" ref="B76:B100" si="14">IF(I76&gt;0,B75+1,B75)</f>
        <v>2</v>
      </c>
      <c r="C76" s="244" t="s">
        <v>374</v>
      </c>
      <c r="D76" s="245"/>
      <c r="E76" s="245"/>
      <c r="F76" s="246"/>
      <c r="H76" s="242">
        <f t="shared" si="12"/>
        <v>76</v>
      </c>
      <c r="I76" s="232">
        <v>1</v>
      </c>
      <c r="J76" s="232" t="str">
        <f t="shared" si="13"/>
        <v>√</v>
      </c>
    </row>
    <row r="77" spans="2:10">
      <c r="B77" s="243">
        <f t="shared" si="14"/>
        <v>3</v>
      </c>
      <c r="C77" s="244" t="s">
        <v>375</v>
      </c>
      <c r="D77" s="245"/>
      <c r="E77" s="245"/>
      <c r="F77" s="246"/>
      <c r="H77" s="242">
        <f t="shared" si="12"/>
        <v>77</v>
      </c>
      <c r="I77" s="232">
        <v>1</v>
      </c>
      <c r="J77" s="232" t="str">
        <f t="shared" si="13"/>
        <v>√</v>
      </c>
    </row>
    <row r="78" spans="2:10">
      <c r="B78" s="243">
        <f t="shared" si="14"/>
        <v>4</v>
      </c>
      <c r="C78" s="244" t="s">
        <v>376</v>
      </c>
      <c r="D78" s="245"/>
      <c r="E78" s="245"/>
      <c r="F78" s="246"/>
      <c r="H78" s="242">
        <f t="shared" si="12"/>
        <v>78</v>
      </c>
      <c r="I78" s="232">
        <v>1</v>
      </c>
      <c r="J78" s="232" t="str">
        <f t="shared" si="13"/>
        <v>√</v>
      </c>
    </row>
    <row r="79" spans="2:10">
      <c r="B79" s="243">
        <f t="shared" si="14"/>
        <v>5</v>
      </c>
      <c r="C79" s="244" t="s">
        <v>377</v>
      </c>
      <c r="D79" s="245"/>
      <c r="E79" s="245"/>
      <c r="F79" s="246"/>
      <c r="H79" s="242">
        <f t="shared" si="12"/>
        <v>79</v>
      </c>
      <c r="I79" s="232">
        <v>1</v>
      </c>
      <c r="J79" s="232" t="str">
        <f t="shared" si="13"/>
        <v>√</v>
      </c>
    </row>
    <row r="80" spans="2:10">
      <c r="B80" s="243">
        <f t="shared" si="14"/>
        <v>6</v>
      </c>
      <c r="C80" s="264" t="s">
        <v>378</v>
      </c>
      <c r="D80" s="245"/>
      <c r="E80" s="245"/>
      <c r="F80" s="246"/>
      <c r="H80" s="242">
        <f t="shared" si="12"/>
        <v>80</v>
      </c>
      <c r="I80" s="232">
        <v>1</v>
      </c>
      <c r="J80" s="232" t="str">
        <f t="shared" si="13"/>
        <v>√</v>
      </c>
    </row>
    <row r="81" spans="2:10">
      <c r="B81" s="243">
        <f t="shared" si="14"/>
        <v>7</v>
      </c>
      <c r="C81" s="244" t="s">
        <v>379</v>
      </c>
      <c r="D81" s="245"/>
      <c r="E81" s="245"/>
      <c r="F81" s="246"/>
      <c r="H81" s="242">
        <f t="shared" si="12"/>
        <v>81</v>
      </c>
      <c r="I81" s="232">
        <v>1</v>
      </c>
      <c r="J81" s="232" t="str">
        <f t="shared" si="13"/>
        <v>√</v>
      </c>
    </row>
    <row r="82" spans="2:10">
      <c r="B82" s="243">
        <f t="shared" si="14"/>
        <v>8</v>
      </c>
      <c r="C82" s="244" t="s">
        <v>380</v>
      </c>
      <c r="D82" s="245"/>
      <c r="E82" s="245"/>
      <c r="F82" s="246"/>
      <c r="H82" s="242">
        <f t="shared" si="12"/>
        <v>82</v>
      </c>
      <c r="I82" s="232">
        <v>1</v>
      </c>
      <c r="J82" s="232" t="str">
        <f t="shared" si="13"/>
        <v>√</v>
      </c>
    </row>
    <row r="83" spans="2:10">
      <c r="B83" s="243">
        <f t="shared" si="14"/>
        <v>9</v>
      </c>
      <c r="C83" s="244" t="s">
        <v>381</v>
      </c>
      <c r="D83" s="245"/>
      <c r="E83" s="245"/>
      <c r="F83" s="246"/>
      <c r="H83" s="242">
        <f t="shared" si="12"/>
        <v>83</v>
      </c>
      <c r="I83" s="232">
        <v>1</v>
      </c>
      <c r="J83" s="232" t="str">
        <f t="shared" si="13"/>
        <v>√</v>
      </c>
    </row>
    <row r="84" spans="2:10">
      <c r="B84" s="243">
        <f t="shared" si="14"/>
        <v>10</v>
      </c>
      <c r="C84" s="264" t="s">
        <v>382</v>
      </c>
      <c r="D84" s="245"/>
      <c r="E84" s="245"/>
      <c r="F84" s="246"/>
      <c r="H84" s="242">
        <f t="shared" si="12"/>
        <v>84</v>
      </c>
      <c r="I84" s="232">
        <v>1</v>
      </c>
      <c r="J84" s="232" t="str">
        <f t="shared" si="13"/>
        <v>√</v>
      </c>
    </row>
    <row r="85" spans="2:10">
      <c r="B85" s="243">
        <f t="shared" si="14"/>
        <v>11</v>
      </c>
      <c r="C85" s="264" t="s">
        <v>383</v>
      </c>
      <c r="D85" s="245"/>
      <c r="E85" s="245"/>
      <c r="F85" s="246"/>
      <c r="H85" s="242">
        <f t="shared" si="12"/>
        <v>85</v>
      </c>
      <c r="I85" s="232">
        <v>1</v>
      </c>
      <c r="J85" s="232" t="str">
        <f t="shared" si="13"/>
        <v>√</v>
      </c>
    </row>
    <row r="86" spans="2:10">
      <c r="B86" s="243">
        <f t="shared" si="14"/>
        <v>12</v>
      </c>
      <c r="C86" s="244" t="s">
        <v>384</v>
      </c>
      <c r="D86" s="245"/>
      <c r="E86" s="245"/>
      <c r="F86" s="246"/>
      <c r="H86" s="242">
        <f t="shared" si="12"/>
        <v>86</v>
      </c>
      <c r="I86" s="232">
        <v>1</v>
      </c>
      <c r="J86" s="232" t="str">
        <f t="shared" si="13"/>
        <v>√</v>
      </c>
    </row>
    <row r="87" spans="2:10">
      <c r="B87" s="243">
        <f t="shared" si="14"/>
        <v>13</v>
      </c>
      <c r="C87" s="244" t="s">
        <v>385</v>
      </c>
      <c r="D87" s="245"/>
      <c r="E87" s="245"/>
      <c r="F87" s="246"/>
      <c r="H87" s="242">
        <f t="shared" si="12"/>
        <v>87</v>
      </c>
      <c r="I87" s="232">
        <v>1</v>
      </c>
      <c r="J87" s="232" t="str">
        <f t="shared" si="13"/>
        <v>√</v>
      </c>
    </row>
    <row r="88" spans="2:10">
      <c r="B88" s="243">
        <f t="shared" si="14"/>
        <v>14</v>
      </c>
      <c r="C88" s="244" t="s">
        <v>386</v>
      </c>
      <c r="D88" s="245"/>
      <c r="E88" s="245"/>
      <c r="F88" s="246"/>
      <c r="H88" s="242">
        <f t="shared" si="12"/>
        <v>88</v>
      </c>
      <c r="I88" s="232">
        <v>1</v>
      </c>
      <c r="J88" s="232" t="str">
        <f t="shared" si="13"/>
        <v>√</v>
      </c>
    </row>
    <row r="89" spans="2:10">
      <c r="B89" s="243">
        <f t="shared" si="14"/>
        <v>15</v>
      </c>
      <c r="C89" s="264" t="s">
        <v>387</v>
      </c>
      <c r="D89" s="245"/>
      <c r="E89" s="245"/>
      <c r="F89" s="246"/>
      <c r="H89" s="242">
        <f t="shared" si="12"/>
        <v>89</v>
      </c>
      <c r="I89" s="232">
        <v>1</v>
      </c>
      <c r="J89" s="232" t="str">
        <f t="shared" si="13"/>
        <v>√</v>
      </c>
    </row>
    <row r="90" spans="2:10">
      <c r="B90" s="243">
        <f t="shared" si="14"/>
        <v>16</v>
      </c>
      <c r="C90" s="244" t="s">
        <v>388</v>
      </c>
      <c r="D90" s="245"/>
      <c r="E90" s="245"/>
      <c r="F90" s="246"/>
      <c r="H90" s="242">
        <f t="shared" si="12"/>
        <v>90</v>
      </c>
      <c r="I90" s="232">
        <v>1</v>
      </c>
      <c r="J90" s="232" t="str">
        <f t="shared" si="13"/>
        <v>√</v>
      </c>
    </row>
    <row r="91" spans="2:10">
      <c r="B91" s="243">
        <f t="shared" si="14"/>
        <v>17</v>
      </c>
      <c r="C91" s="244" t="s">
        <v>389</v>
      </c>
      <c r="D91" s="245"/>
      <c r="E91" s="245"/>
      <c r="F91" s="246"/>
      <c r="H91" s="242">
        <f t="shared" si="12"/>
        <v>91</v>
      </c>
      <c r="I91" s="232">
        <v>1</v>
      </c>
      <c r="J91" s="232" t="str">
        <f t="shared" si="13"/>
        <v>√</v>
      </c>
    </row>
    <row r="92" spans="2:10">
      <c r="B92" s="243">
        <f t="shared" si="14"/>
        <v>18</v>
      </c>
      <c r="C92" s="244" t="s">
        <v>390</v>
      </c>
      <c r="D92" s="245"/>
      <c r="E92" s="245"/>
      <c r="F92" s="246"/>
      <c r="H92" s="242">
        <f t="shared" si="12"/>
        <v>92</v>
      </c>
      <c r="I92" s="232">
        <v>1</v>
      </c>
      <c r="J92" s="232" t="str">
        <f t="shared" si="13"/>
        <v>√</v>
      </c>
    </row>
    <row r="93" spans="2:10">
      <c r="B93" s="243">
        <f t="shared" si="14"/>
        <v>19</v>
      </c>
      <c r="C93" s="244" t="s">
        <v>391</v>
      </c>
      <c r="D93" s="245"/>
      <c r="E93" s="245"/>
      <c r="F93" s="246"/>
      <c r="H93" s="242">
        <f t="shared" si="12"/>
        <v>93</v>
      </c>
      <c r="I93" s="232">
        <v>1</v>
      </c>
      <c r="J93" s="232" t="str">
        <f t="shared" si="13"/>
        <v>√</v>
      </c>
    </row>
    <row r="94" spans="2:10">
      <c r="B94" s="243">
        <f t="shared" si="14"/>
        <v>20</v>
      </c>
      <c r="C94" s="264" t="s">
        <v>392</v>
      </c>
      <c r="D94" s="245"/>
      <c r="E94" s="245"/>
      <c r="F94" s="246"/>
      <c r="H94" s="242">
        <f t="shared" si="12"/>
        <v>94</v>
      </c>
      <c r="I94" s="232">
        <v>1</v>
      </c>
      <c r="J94" s="232" t="str">
        <f t="shared" si="13"/>
        <v>√</v>
      </c>
    </row>
    <row r="95" spans="2:10">
      <c r="B95" s="243">
        <f t="shared" si="14"/>
        <v>21</v>
      </c>
      <c r="C95" s="244" t="s">
        <v>393</v>
      </c>
      <c r="D95" s="245"/>
      <c r="E95" s="245"/>
      <c r="F95" s="246"/>
      <c r="H95" s="242">
        <f t="shared" si="12"/>
        <v>95</v>
      </c>
      <c r="I95" s="232">
        <v>1</v>
      </c>
      <c r="J95" s="232" t="str">
        <f t="shared" si="13"/>
        <v>√</v>
      </c>
    </row>
    <row r="96" spans="2:10">
      <c r="B96" s="243">
        <f t="shared" si="14"/>
        <v>22</v>
      </c>
      <c r="C96" s="244" t="s">
        <v>394</v>
      </c>
      <c r="D96" s="245"/>
      <c r="E96" s="245"/>
      <c r="F96" s="246"/>
      <c r="H96" s="242">
        <f t="shared" si="12"/>
        <v>96</v>
      </c>
      <c r="I96" s="232">
        <v>1</v>
      </c>
      <c r="J96" s="232" t="str">
        <f t="shared" si="13"/>
        <v>√</v>
      </c>
    </row>
    <row r="97" spans="2:10">
      <c r="B97" s="243">
        <f t="shared" si="14"/>
        <v>23</v>
      </c>
      <c r="C97" s="244" t="s">
        <v>395</v>
      </c>
      <c r="D97" s="245"/>
      <c r="E97" s="245"/>
      <c r="F97" s="246"/>
      <c r="H97" s="242">
        <f t="shared" si="12"/>
        <v>97</v>
      </c>
      <c r="I97" s="232">
        <v>1</v>
      </c>
      <c r="J97" s="232" t="str">
        <f t="shared" si="13"/>
        <v>√</v>
      </c>
    </row>
    <row r="98" spans="2:10">
      <c r="B98" s="243">
        <f t="shared" si="14"/>
        <v>24</v>
      </c>
      <c r="C98" s="244" t="s">
        <v>396</v>
      </c>
      <c r="D98" s="245"/>
      <c r="E98" s="245"/>
      <c r="F98" s="246"/>
      <c r="H98" s="242">
        <f t="shared" si="12"/>
        <v>98</v>
      </c>
      <c r="I98" s="232">
        <v>1</v>
      </c>
      <c r="J98" s="232" t="str">
        <f t="shared" si="13"/>
        <v>√</v>
      </c>
    </row>
    <row r="99" spans="2:10">
      <c r="B99" s="243">
        <f t="shared" si="14"/>
        <v>25</v>
      </c>
      <c r="C99" s="244" t="s">
        <v>397</v>
      </c>
      <c r="D99" s="245"/>
      <c r="E99" s="245"/>
      <c r="F99" s="246"/>
      <c r="H99" s="242">
        <f t="shared" si="12"/>
        <v>99</v>
      </c>
      <c r="I99" s="232">
        <v>1</v>
      </c>
      <c r="J99" s="232" t="str">
        <f t="shared" si="13"/>
        <v>√</v>
      </c>
    </row>
    <row r="100" spans="2:10">
      <c r="B100" s="243">
        <f t="shared" si="14"/>
        <v>26</v>
      </c>
      <c r="C100" s="244" t="s">
        <v>327</v>
      </c>
      <c r="D100" s="245"/>
      <c r="E100" s="245"/>
      <c r="F100" s="246"/>
      <c r="H100" s="242">
        <f t="shared" si="12"/>
        <v>100</v>
      </c>
      <c r="I100" s="232">
        <v>1</v>
      </c>
      <c r="J100" s="232" t="str">
        <f t="shared" si="13"/>
        <v>√</v>
      </c>
    </row>
    <row r="101" spans="2:9">
      <c r="B101" s="238">
        <f>IF(I101=1,B74+1,B74)</f>
        <v>2</v>
      </c>
      <c r="C101" s="252" t="s">
        <v>398</v>
      </c>
      <c r="D101" s="245"/>
      <c r="E101" s="245"/>
      <c r="F101" s="246"/>
      <c r="H101" s="242">
        <f t="shared" si="12"/>
        <v>101</v>
      </c>
      <c r="I101" s="266">
        <f>IF(SUM(I102:I110)&gt;0,1,"")</f>
        <v>1</v>
      </c>
    </row>
    <row r="102" spans="2:10">
      <c r="B102" s="243">
        <f>IF(I102&gt;0,1,0)</f>
        <v>1</v>
      </c>
      <c r="C102" s="255" t="s">
        <v>399</v>
      </c>
      <c r="D102" s="247"/>
      <c r="E102" s="247"/>
      <c r="F102" s="248"/>
      <c r="H102" s="242">
        <f t="shared" si="12"/>
        <v>102</v>
      </c>
      <c r="I102" s="232">
        <v>1</v>
      </c>
      <c r="J102" s="232" t="str">
        <f t="shared" ref="J102:J110" si="15">IF(I102=1,$J$2,"")</f>
        <v>√</v>
      </c>
    </row>
    <row r="103" spans="2:10">
      <c r="B103" s="243">
        <f t="shared" ref="B103:B110" si="16">IF(I103&gt;0,B102+1,B102)</f>
        <v>2</v>
      </c>
      <c r="C103" s="244" t="s">
        <v>400</v>
      </c>
      <c r="D103" s="245"/>
      <c r="E103" s="245"/>
      <c r="F103" s="246"/>
      <c r="H103" s="242">
        <f t="shared" si="12"/>
        <v>103</v>
      </c>
      <c r="I103" s="232">
        <v>1</v>
      </c>
      <c r="J103" s="232" t="str">
        <f t="shared" si="15"/>
        <v>√</v>
      </c>
    </row>
    <row r="104" spans="2:10">
      <c r="B104" s="243">
        <f t="shared" si="16"/>
        <v>3</v>
      </c>
      <c r="C104" s="244" t="s">
        <v>401</v>
      </c>
      <c r="D104" s="245"/>
      <c r="E104" s="245"/>
      <c r="F104" s="246"/>
      <c r="H104" s="242">
        <f t="shared" si="12"/>
        <v>104</v>
      </c>
      <c r="I104" s="232">
        <v>1</v>
      </c>
      <c r="J104" s="232" t="str">
        <f t="shared" si="15"/>
        <v>√</v>
      </c>
    </row>
    <row r="105" spans="2:10">
      <c r="B105" s="243">
        <f t="shared" si="16"/>
        <v>4</v>
      </c>
      <c r="C105" s="244" t="s">
        <v>402</v>
      </c>
      <c r="D105" s="247"/>
      <c r="E105" s="247"/>
      <c r="F105" s="248"/>
      <c r="H105" s="242">
        <f t="shared" si="12"/>
        <v>105</v>
      </c>
      <c r="I105" s="232">
        <v>1</v>
      </c>
      <c r="J105" s="232" t="str">
        <f t="shared" si="15"/>
        <v>√</v>
      </c>
    </row>
    <row r="106" ht="24" spans="2:10">
      <c r="B106" s="243">
        <f t="shared" si="16"/>
        <v>5</v>
      </c>
      <c r="C106" s="264" t="s">
        <v>403</v>
      </c>
      <c r="D106" s="247"/>
      <c r="E106" s="247"/>
      <c r="F106" s="248"/>
      <c r="H106" s="242">
        <f t="shared" si="12"/>
        <v>106</v>
      </c>
      <c r="I106" s="232">
        <v>1</v>
      </c>
      <c r="J106" s="232" t="str">
        <f t="shared" si="15"/>
        <v>√</v>
      </c>
    </row>
    <row r="107" spans="2:10">
      <c r="B107" s="243">
        <f t="shared" si="16"/>
        <v>6</v>
      </c>
      <c r="C107" s="264" t="s">
        <v>404</v>
      </c>
      <c r="D107" s="245"/>
      <c r="E107" s="245"/>
      <c r="F107" s="246"/>
      <c r="H107" s="242">
        <f t="shared" si="12"/>
        <v>107</v>
      </c>
      <c r="I107" s="232">
        <v>1</v>
      </c>
      <c r="J107" s="232" t="str">
        <f t="shared" si="15"/>
        <v>√</v>
      </c>
    </row>
    <row r="108" spans="2:10">
      <c r="B108" s="243">
        <f t="shared" si="16"/>
        <v>7</v>
      </c>
      <c r="C108" s="244" t="s">
        <v>405</v>
      </c>
      <c r="D108" s="245"/>
      <c r="E108" s="245"/>
      <c r="F108" s="246"/>
      <c r="H108" s="242">
        <f t="shared" si="12"/>
        <v>108</v>
      </c>
      <c r="I108" s="232">
        <v>1</v>
      </c>
      <c r="J108" s="232" t="str">
        <f t="shared" si="15"/>
        <v>√</v>
      </c>
    </row>
    <row r="109" spans="2:10">
      <c r="B109" s="243">
        <f t="shared" si="16"/>
        <v>8</v>
      </c>
      <c r="C109" s="264" t="s">
        <v>406</v>
      </c>
      <c r="D109" s="245"/>
      <c r="E109" s="245"/>
      <c r="F109" s="246"/>
      <c r="H109" s="242">
        <f t="shared" si="12"/>
        <v>109</v>
      </c>
      <c r="I109" s="232">
        <v>1</v>
      </c>
      <c r="J109" s="232" t="str">
        <f t="shared" si="15"/>
        <v>√</v>
      </c>
    </row>
    <row r="110" spans="2:10">
      <c r="B110" s="243">
        <f t="shared" si="16"/>
        <v>9</v>
      </c>
      <c r="C110" s="264" t="s">
        <v>317</v>
      </c>
      <c r="D110" s="245"/>
      <c r="E110" s="245"/>
      <c r="F110" s="246"/>
      <c r="H110" s="242">
        <f t="shared" si="12"/>
        <v>110</v>
      </c>
      <c r="I110" s="232">
        <v>1</v>
      </c>
      <c r="J110" s="232" t="str">
        <f t="shared" si="15"/>
        <v>√</v>
      </c>
    </row>
    <row r="111" spans="2:9">
      <c r="B111" s="238">
        <f>IF(I111=1,B101+1,B101)</f>
        <v>3</v>
      </c>
      <c r="C111" s="252" t="s">
        <v>407</v>
      </c>
      <c r="D111" s="245"/>
      <c r="E111" s="245"/>
      <c r="F111" s="246"/>
      <c r="H111" s="242">
        <f t="shared" si="12"/>
        <v>111</v>
      </c>
      <c r="I111" s="266">
        <f>IF(SUM(I112:I136)&gt;0,1,"")</f>
        <v>1</v>
      </c>
    </row>
    <row r="112" ht="24" spans="2:10">
      <c r="B112" s="243">
        <f>IF(I112&gt;0,1,0)</f>
        <v>1</v>
      </c>
      <c r="C112" s="244" t="s">
        <v>408</v>
      </c>
      <c r="D112" s="245"/>
      <c r="E112" s="245"/>
      <c r="F112" s="246"/>
      <c r="H112" s="242">
        <f t="shared" si="12"/>
        <v>112</v>
      </c>
      <c r="I112" s="232">
        <v>1</v>
      </c>
      <c r="J112" s="232" t="str">
        <f t="shared" ref="J112:J136" si="17">IF(I112=1,$J$2,"")</f>
        <v>√</v>
      </c>
    </row>
    <row r="113" spans="2:10">
      <c r="B113" s="243">
        <f t="shared" ref="B113:B136" si="18">IF(I113&gt;0,B112+1,B112)</f>
        <v>2</v>
      </c>
      <c r="C113" s="244" t="s">
        <v>409</v>
      </c>
      <c r="D113" s="245"/>
      <c r="E113" s="245"/>
      <c r="F113" s="246"/>
      <c r="H113" s="242">
        <f t="shared" si="12"/>
        <v>113</v>
      </c>
      <c r="I113" s="232">
        <v>1</v>
      </c>
      <c r="J113" s="232" t="str">
        <f t="shared" si="17"/>
        <v>√</v>
      </c>
    </row>
    <row r="114" spans="2:10">
      <c r="B114" s="243">
        <f t="shared" si="18"/>
        <v>3</v>
      </c>
      <c r="C114" s="244" t="s">
        <v>410</v>
      </c>
      <c r="D114" s="245"/>
      <c r="E114" s="245"/>
      <c r="F114" s="246"/>
      <c r="H114" s="242">
        <f t="shared" si="12"/>
        <v>114</v>
      </c>
      <c r="I114" s="232">
        <v>1</v>
      </c>
      <c r="J114" s="232" t="str">
        <f t="shared" si="17"/>
        <v>√</v>
      </c>
    </row>
    <row r="115" ht="24" spans="2:10">
      <c r="B115" s="243">
        <f t="shared" si="18"/>
        <v>4</v>
      </c>
      <c r="C115" s="244" t="s">
        <v>411</v>
      </c>
      <c r="D115" s="245"/>
      <c r="E115" s="245"/>
      <c r="F115" s="246"/>
      <c r="H115" s="242">
        <f t="shared" si="12"/>
        <v>115</v>
      </c>
      <c r="I115" s="232">
        <v>1</v>
      </c>
      <c r="J115" s="232" t="str">
        <f t="shared" si="17"/>
        <v>√</v>
      </c>
    </row>
    <row r="116" spans="2:10">
      <c r="B116" s="243">
        <f t="shared" si="18"/>
        <v>5</v>
      </c>
      <c r="C116" s="244" t="s">
        <v>412</v>
      </c>
      <c r="D116" s="245"/>
      <c r="E116" s="245"/>
      <c r="F116" s="246"/>
      <c r="H116" s="242">
        <f t="shared" si="12"/>
        <v>116</v>
      </c>
      <c r="I116" s="232">
        <v>1</v>
      </c>
      <c r="J116" s="232" t="str">
        <f t="shared" si="17"/>
        <v>√</v>
      </c>
    </row>
    <row r="117" spans="2:10">
      <c r="B117" s="243">
        <f t="shared" si="18"/>
        <v>6</v>
      </c>
      <c r="C117" s="244" t="s">
        <v>413</v>
      </c>
      <c r="D117" s="245"/>
      <c r="E117" s="245"/>
      <c r="F117" s="246"/>
      <c r="H117" s="242">
        <f t="shared" si="12"/>
        <v>117</v>
      </c>
      <c r="I117" s="232">
        <v>1</v>
      </c>
      <c r="J117" s="232" t="str">
        <f t="shared" si="17"/>
        <v>√</v>
      </c>
    </row>
    <row r="118" spans="2:10">
      <c r="B118" s="243">
        <f t="shared" si="18"/>
        <v>7</v>
      </c>
      <c r="C118" s="244" t="s">
        <v>414</v>
      </c>
      <c r="D118" s="245"/>
      <c r="E118" s="245"/>
      <c r="F118" s="246"/>
      <c r="H118" s="242">
        <f t="shared" si="12"/>
        <v>118</v>
      </c>
      <c r="I118" s="232">
        <v>1</v>
      </c>
      <c r="J118" s="232" t="str">
        <f t="shared" si="17"/>
        <v>√</v>
      </c>
    </row>
    <row r="119" spans="2:10">
      <c r="B119" s="243">
        <f t="shared" si="18"/>
        <v>8</v>
      </c>
      <c r="C119" s="244" t="s">
        <v>415</v>
      </c>
      <c r="D119" s="245"/>
      <c r="E119" s="245"/>
      <c r="F119" s="246"/>
      <c r="H119" s="242">
        <f t="shared" si="12"/>
        <v>119</v>
      </c>
      <c r="I119" s="232">
        <v>1</v>
      </c>
      <c r="J119" s="232" t="str">
        <f t="shared" si="17"/>
        <v>√</v>
      </c>
    </row>
    <row r="120" spans="2:10">
      <c r="B120" s="243">
        <f t="shared" si="18"/>
        <v>9</v>
      </c>
      <c r="C120" s="244" t="s">
        <v>416</v>
      </c>
      <c r="D120" s="245"/>
      <c r="E120" s="245"/>
      <c r="F120" s="246"/>
      <c r="H120" s="242">
        <f t="shared" si="12"/>
        <v>120</v>
      </c>
      <c r="I120" s="232">
        <v>1</v>
      </c>
      <c r="J120" s="232" t="str">
        <f t="shared" si="17"/>
        <v>√</v>
      </c>
    </row>
    <row r="121" ht="24" spans="2:10">
      <c r="B121" s="243">
        <f t="shared" si="18"/>
        <v>10</v>
      </c>
      <c r="C121" s="244" t="s">
        <v>417</v>
      </c>
      <c r="D121" s="245"/>
      <c r="E121" s="245"/>
      <c r="F121" s="246"/>
      <c r="H121" s="242">
        <f t="shared" si="12"/>
        <v>121</v>
      </c>
      <c r="I121" s="232">
        <v>1</v>
      </c>
      <c r="J121" s="232" t="str">
        <f t="shared" si="17"/>
        <v>√</v>
      </c>
    </row>
    <row r="122" spans="2:10">
      <c r="B122" s="243">
        <f t="shared" si="18"/>
        <v>11</v>
      </c>
      <c r="C122" s="244" t="s">
        <v>418</v>
      </c>
      <c r="D122" s="245"/>
      <c r="E122" s="245"/>
      <c r="F122" s="246"/>
      <c r="H122" s="242">
        <f t="shared" si="12"/>
        <v>122</v>
      </c>
      <c r="I122" s="232">
        <v>1</v>
      </c>
      <c r="J122" s="232" t="str">
        <f t="shared" si="17"/>
        <v>√</v>
      </c>
    </row>
    <row r="123" ht="24" spans="2:10">
      <c r="B123" s="243">
        <f t="shared" si="18"/>
        <v>12</v>
      </c>
      <c r="C123" s="244" t="s">
        <v>419</v>
      </c>
      <c r="D123" s="245"/>
      <c r="E123" s="245"/>
      <c r="F123" s="246"/>
      <c r="H123" s="242">
        <f t="shared" si="12"/>
        <v>123</v>
      </c>
      <c r="I123" s="232">
        <v>1</v>
      </c>
      <c r="J123" s="232" t="str">
        <f t="shared" si="17"/>
        <v>√</v>
      </c>
    </row>
    <row r="124" spans="2:10">
      <c r="B124" s="243">
        <f t="shared" si="18"/>
        <v>13</v>
      </c>
      <c r="C124" s="244" t="s">
        <v>420</v>
      </c>
      <c r="D124" s="245"/>
      <c r="E124" s="245"/>
      <c r="F124" s="246"/>
      <c r="H124" s="242">
        <f t="shared" si="12"/>
        <v>124</v>
      </c>
      <c r="I124" s="232">
        <v>1</v>
      </c>
      <c r="J124" s="232" t="str">
        <f t="shared" si="17"/>
        <v>√</v>
      </c>
    </row>
    <row r="125" spans="2:10">
      <c r="B125" s="243">
        <f t="shared" si="18"/>
        <v>14</v>
      </c>
      <c r="C125" s="244" t="s">
        <v>421</v>
      </c>
      <c r="D125" s="245"/>
      <c r="E125" s="245"/>
      <c r="F125" s="246"/>
      <c r="H125" s="242">
        <f t="shared" si="12"/>
        <v>125</v>
      </c>
      <c r="I125" s="232">
        <v>1</v>
      </c>
      <c r="J125" s="232" t="str">
        <f t="shared" si="17"/>
        <v>√</v>
      </c>
    </row>
    <row r="126" spans="2:10">
      <c r="B126" s="243">
        <f t="shared" si="18"/>
        <v>15</v>
      </c>
      <c r="C126" s="244" t="s">
        <v>422</v>
      </c>
      <c r="D126" s="245"/>
      <c r="E126" s="245"/>
      <c r="F126" s="246"/>
      <c r="H126" s="242">
        <f t="shared" si="12"/>
        <v>126</v>
      </c>
      <c r="I126" s="232">
        <v>1</v>
      </c>
      <c r="J126" s="232" t="str">
        <f t="shared" si="17"/>
        <v>√</v>
      </c>
    </row>
    <row r="127" spans="2:10">
      <c r="B127" s="243">
        <f t="shared" si="18"/>
        <v>16</v>
      </c>
      <c r="C127" s="244" t="s">
        <v>423</v>
      </c>
      <c r="D127" s="245"/>
      <c r="E127" s="245"/>
      <c r="F127" s="246"/>
      <c r="H127" s="242">
        <f t="shared" si="12"/>
        <v>127</v>
      </c>
      <c r="I127" s="232">
        <v>1</v>
      </c>
      <c r="J127" s="232" t="str">
        <f t="shared" si="17"/>
        <v>√</v>
      </c>
    </row>
    <row r="128" spans="2:10">
      <c r="B128" s="243">
        <f t="shared" si="18"/>
        <v>17</v>
      </c>
      <c r="C128" s="244" t="s">
        <v>424</v>
      </c>
      <c r="D128" s="245"/>
      <c r="E128" s="245"/>
      <c r="F128" s="246"/>
      <c r="H128" s="242">
        <f t="shared" si="12"/>
        <v>128</v>
      </c>
      <c r="I128" s="232">
        <v>1</v>
      </c>
      <c r="J128" s="232" t="str">
        <f t="shared" si="17"/>
        <v>√</v>
      </c>
    </row>
    <row r="129" spans="2:10">
      <c r="B129" s="243">
        <f t="shared" si="18"/>
        <v>18</v>
      </c>
      <c r="C129" s="244" t="s">
        <v>425</v>
      </c>
      <c r="D129" s="245"/>
      <c r="E129" s="245"/>
      <c r="F129" s="246"/>
      <c r="H129" s="242">
        <f t="shared" si="12"/>
        <v>129</v>
      </c>
      <c r="I129" s="232">
        <v>1</v>
      </c>
      <c r="J129" s="232" t="str">
        <f t="shared" si="17"/>
        <v>√</v>
      </c>
    </row>
    <row r="130" spans="2:10">
      <c r="B130" s="243">
        <f t="shared" si="18"/>
        <v>19</v>
      </c>
      <c r="C130" s="264" t="s">
        <v>426</v>
      </c>
      <c r="D130" s="245"/>
      <c r="E130" s="245"/>
      <c r="F130" s="246"/>
      <c r="H130" s="242">
        <f t="shared" si="12"/>
        <v>130</v>
      </c>
      <c r="I130" s="232">
        <v>1</v>
      </c>
      <c r="J130" s="232" t="str">
        <f t="shared" si="17"/>
        <v>√</v>
      </c>
    </row>
    <row r="131" ht="24" spans="2:10">
      <c r="B131" s="243">
        <f t="shared" si="18"/>
        <v>20</v>
      </c>
      <c r="C131" s="264" t="s">
        <v>427</v>
      </c>
      <c r="D131" s="245"/>
      <c r="E131" s="245"/>
      <c r="F131" s="246"/>
      <c r="H131" s="242">
        <f t="shared" ref="H131:H194" si="19">ROW()</f>
        <v>131</v>
      </c>
      <c r="I131" s="232">
        <v>1</v>
      </c>
      <c r="J131" s="232" t="str">
        <f t="shared" si="17"/>
        <v>√</v>
      </c>
    </row>
    <row r="132" spans="2:10">
      <c r="B132" s="243">
        <f t="shared" si="18"/>
        <v>21</v>
      </c>
      <c r="C132" s="264" t="s">
        <v>428</v>
      </c>
      <c r="D132" s="245"/>
      <c r="E132" s="245"/>
      <c r="F132" s="246"/>
      <c r="H132" s="242">
        <f t="shared" si="19"/>
        <v>132</v>
      </c>
      <c r="I132" s="232">
        <v>1</v>
      </c>
      <c r="J132" s="232" t="str">
        <f t="shared" si="17"/>
        <v>√</v>
      </c>
    </row>
    <row r="133" spans="2:10">
      <c r="B133" s="243">
        <f t="shared" si="18"/>
        <v>22</v>
      </c>
      <c r="C133" s="264" t="s">
        <v>429</v>
      </c>
      <c r="D133" s="245"/>
      <c r="E133" s="245"/>
      <c r="F133" s="246"/>
      <c r="H133" s="242">
        <f t="shared" si="19"/>
        <v>133</v>
      </c>
      <c r="I133" s="232">
        <v>1</v>
      </c>
      <c r="J133" s="232" t="str">
        <f t="shared" si="17"/>
        <v>√</v>
      </c>
    </row>
    <row r="134" ht="24" spans="2:10">
      <c r="B134" s="243">
        <f t="shared" si="18"/>
        <v>23</v>
      </c>
      <c r="C134" s="264" t="s">
        <v>430</v>
      </c>
      <c r="D134" s="245"/>
      <c r="E134" s="245"/>
      <c r="F134" s="246"/>
      <c r="H134" s="242">
        <f t="shared" si="19"/>
        <v>134</v>
      </c>
      <c r="I134" s="232">
        <v>1</v>
      </c>
      <c r="J134" s="232" t="str">
        <f t="shared" si="17"/>
        <v>√</v>
      </c>
    </row>
    <row r="135" spans="2:10">
      <c r="B135" s="243">
        <f t="shared" si="18"/>
        <v>24</v>
      </c>
      <c r="C135" s="264" t="s">
        <v>431</v>
      </c>
      <c r="D135" s="245"/>
      <c r="E135" s="245"/>
      <c r="F135" s="246"/>
      <c r="H135" s="242">
        <f t="shared" si="19"/>
        <v>135</v>
      </c>
      <c r="I135" s="232">
        <v>1</v>
      </c>
      <c r="J135" s="232" t="str">
        <f t="shared" si="17"/>
        <v>√</v>
      </c>
    </row>
    <row r="136" spans="2:10">
      <c r="B136" s="243">
        <f t="shared" si="18"/>
        <v>25</v>
      </c>
      <c r="C136" s="244" t="s">
        <v>327</v>
      </c>
      <c r="D136" s="245"/>
      <c r="E136" s="245"/>
      <c r="F136" s="246"/>
      <c r="H136" s="242">
        <f t="shared" si="19"/>
        <v>136</v>
      </c>
      <c r="I136" s="232">
        <v>1</v>
      </c>
      <c r="J136" s="232" t="str">
        <f t="shared" si="17"/>
        <v>√</v>
      </c>
    </row>
    <row r="137" spans="2:9">
      <c r="B137" s="238">
        <f>IF(I137=1,B111+1,B111)</f>
        <v>4</v>
      </c>
      <c r="C137" s="252" t="s">
        <v>432</v>
      </c>
      <c r="D137" s="245"/>
      <c r="E137" s="245"/>
      <c r="F137" s="246"/>
      <c r="H137" s="242">
        <f t="shared" si="19"/>
        <v>137</v>
      </c>
      <c r="I137" s="266">
        <f>IF(SUM(I138:I159)&gt;0,1,"")</f>
        <v>1</v>
      </c>
    </row>
    <row r="138" spans="2:10">
      <c r="B138" s="243">
        <f>IF(I138&gt;0,1,0)</f>
        <v>1</v>
      </c>
      <c r="C138" s="244" t="s">
        <v>433</v>
      </c>
      <c r="D138" s="245"/>
      <c r="E138" s="245"/>
      <c r="F138" s="246"/>
      <c r="H138" s="242">
        <f t="shared" si="19"/>
        <v>138</v>
      </c>
      <c r="I138" s="232">
        <v>1</v>
      </c>
      <c r="J138" s="232" t="str">
        <f t="shared" ref="J138:J159" si="20">IF(I138=1,$J$2,"")</f>
        <v>√</v>
      </c>
    </row>
    <row r="139" ht="24" spans="2:10">
      <c r="B139" s="243">
        <f t="shared" ref="B139:B159" si="21">IF(I139&gt;0,B138+1,B138)</f>
        <v>2</v>
      </c>
      <c r="C139" s="244" t="s">
        <v>434</v>
      </c>
      <c r="D139" s="245"/>
      <c r="E139" s="245"/>
      <c r="F139" s="246"/>
      <c r="H139" s="242">
        <f t="shared" si="19"/>
        <v>139</v>
      </c>
      <c r="I139" s="232">
        <v>1</v>
      </c>
      <c r="J139" s="232" t="str">
        <f t="shared" si="20"/>
        <v>√</v>
      </c>
    </row>
    <row r="140" spans="2:10">
      <c r="B140" s="243">
        <f t="shared" si="21"/>
        <v>3</v>
      </c>
      <c r="C140" s="244" t="s">
        <v>435</v>
      </c>
      <c r="D140" s="245"/>
      <c r="E140" s="245"/>
      <c r="F140" s="246"/>
      <c r="H140" s="242">
        <f t="shared" si="19"/>
        <v>140</v>
      </c>
      <c r="I140" s="232">
        <v>1</v>
      </c>
      <c r="J140" s="232" t="str">
        <f t="shared" si="20"/>
        <v>√</v>
      </c>
    </row>
    <row r="141" spans="2:10">
      <c r="B141" s="243">
        <f t="shared" si="21"/>
        <v>4</v>
      </c>
      <c r="C141" s="244" t="s">
        <v>436</v>
      </c>
      <c r="D141" s="245"/>
      <c r="E141" s="245"/>
      <c r="F141" s="246"/>
      <c r="H141" s="242">
        <f t="shared" si="19"/>
        <v>141</v>
      </c>
      <c r="I141" s="232">
        <v>1</v>
      </c>
      <c r="J141" s="232" t="str">
        <f t="shared" si="20"/>
        <v>√</v>
      </c>
    </row>
    <row r="142" spans="2:10">
      <c r="B142" s="243">
        <f t="shared" si="21"/>
        <v>5</v>
      </c>
      <c r="C142" s="244" t="s">
        <v>437</v>
      </c>
      <c r="D142" s="245"/>
      <c r="E142" s="245"/>
      <c r="F142" s="246"/>
      <c r="H142" s="242">
        <f t="shared" si="19"/>
        <v>142</v>
      </c>
      <c r="I142" s="232">
        <v>1</v>
      </c>
      <c r="J142" s="232" t="str">
        <f t="shared" si="20"/>
        <v>√</v>
      </c>
    </row>
    <row r="143" spans="2:10">
      <c r="B143" s="243">
        <f t="shared" si="21"/>
        <v>6</v>
      </c>
      <c r="C143" s="244" t="s">
        <v>438</v>
      </c>
      <c r="D143" s="245"/>
      <c r="E143" s="245"/>
      <c r="F143" s="246"/>
      <c r="H143" s="242">
        <f t="shared" si="19"/>
        <v>143</v>
      </c>
      <c r="I143" s="232">
        <v>1</v>
      </c>
      <c r="J143" s="232" t="str">
        <f t="shared" si="20"/>
        <v>√</v>
      </c>
    </row>
    <row r="144" spans="2:10">
      <c r="B144" s="243">
        <f t="shared" si="21"/>
        <v>7</v>
      </c>
      <c r="C144" s="244" t="s">
        <v>439</v>
      </c>
      <c r="D144" s="245"/>
      <c r="E144" s="245"/>
      <c r="F144" s="246"/>
      <c r="H144" s="242">
        <f t="shared" si="19"/>
        <v>144</v>
      </c>
      <c r="I144" s="232">
        <v>1</v>
      </c>
      <c r="J144" s="232" t="str">
        <f t="shared" si="20"/>
        <v>√</v>
      </c>
    </row>
    <row r="145" spans="2:10">
      <c r="B145" s="243">
        <f t="shared" si="21"/>
        <v>8</v>
      </c>
      <c r="C145" s="244" t="s">
        <v>440</v>
      </c>
      <c r="D145" s="245"/>
      <c r="E145" s="245"/>
      <c r="F145" s="246"/>
      <c r="H145" s="242">
        <f t="shared" si="19"/>
        <v>145</v>
      </c>
      <c r="I145" s="232">
        <v>1</v>
      </c>
      <c r="J145" s="232" t="str">
        <f t="shared" si="20"/>
        <v>√</v>
      </c>
    </row>
    <row r="146" spans="2:10">
      <c r="B146" s="243">
        <f t="shared" si="21"/>
        <v>9</v>
      </c>
      <c r="C146" s="244" t="s">
        <v>441</v>
      </c>
      <c r="D146" s="245"/>
      <c r="E146" s="245"/>
      <c r="F146" s="246"/>
      <c r="H146" s="242">
        <f t="shared" si="19"/>
        <v>146</v>
      </c>
      <c r="I146" s="232">
        <v>1</v>
      </c>
      <c r="J146" s="232" t="str">
        <f t="shared" si="20"/>
        <v>√</v>
      </c>
    </row>
    <row r="147" spans="2:10">
      <c r="B147" s="243">
        <f t="shared" si="21"/>
        <v>10</v>
      </c>
      <c r="C147" s="244" t="s">
        <v>442</v>
      </c>
      <c r="D147" s="245"/>
      <c r="E147" s="245"/>
      <c r="F147" s="246"/>
      <c r="H147" s="242">
        <f t="shared" si="19"/>
        <v>147</v>
      </c>
      <c r="I147" s="232">
        <v>1</v>
      </c>
      <c r="J147" s="232" t="str">
        <f t="shared" si="20"/>
        <v>√</v>
      </c>
    </row>
    <row r="148" spans="2:10">
      <c r="B148" s="243">
        <f t="shared" si="21"/>
        <v>11</v>
      </c>
      <c r="C148" s="244" t="s">
        <v>443</v>
      </c>
      <c r="D148" s="245"/>
      <c r="E148" s="245"/>
      <c r="F148" s="246"/>
      <c r="H148" s="242">
        <f t="shared" si="19"/>
        <v>148</v>
      </c>
      <c r="I148" s="232">
        <v>1</v>
      </c>
      <c r="J148" s="232" t="str">
        <f t="shared" si="20"/>
        <v>√</v>
      </c>
    </row>
    <row r="149" spans="2:10">
      <c r="B149" s="243">
        <f t="shared" si="21"/>
        <v>12</v>
      </c>
      <c r="C149" s="244" t="s">
        <v>444</v>
      </c>
      <c r="D149" s="245"/>
      <c r="E149" s="245"/>
      <c r="F149" s="246"/>
      <c r="H149" s="242">
        <f t="shared" si="19"/>
        <v>149</v>
      </c>
      <c r="I149" s="232">
        <v>1</v>
      </c>
      <c r="J149" s="232" t="str">
        <f t="shared" si="20"/>
        <v>√</v>
      </c>
    </row>
    <row r="150" spans="2:10">
      <c r="B150" s="243">
        <f t="shared" si="21"/>
        <v>13</v>
      </c>
      <c r="C150" s="244" t="s">
        <v>445</v>
      </c>
      <c r="D150" s="245"/>
      <c r="E150" s="245"/>
      <c r="F150" s="246"/>
      <c r="H150" s="242">
        <f t="shared" si="19"/>
        <v>150</v>
      </c>
      <c r="I150" s="232">
        <v>1</v>
      </c>
      <c r="J150" s="232" t="str">
        <f t="shared" si="20"/>
        <v>√</v>
      </c>
    </row>
    <row r="151" spans="2:10">
      <c r="B151" s="243">
        <f t="shared" si="21"/>
        <v>14</v>
      </c>
      <c r="C151" s="244" t="s">
        <v>446</v>
      </c>
      <c r="D151" s="245"/>
      <c r="E151" s="245"/>
      <c r="F151" s="246"/>
      <c r="H151" s="242">
        <f t="shared" si="19"/>
        <v>151</v>
      </c>
      <c r="I151" s="232">
        <v>1</v>
      </c>
      <c r="J151" s="232" t="str">
        <f t="shared" si="20"/>
        <v>√</v>
      </c>
    </row>
    <row r="152" spans="2:10">
      <c r="B152" s="243">
        <f t="shared" si="21"/>
        <v>15</v>
      </c>
      <c r="C152" s="244" t="s">
        <v>447</v>
      </c>
      <c r="D152" s="245"/>
      <c r="E152" s="245"/>
      <c r="F152" s="246"/>
      <c r="H152" s="242">
        <f t="shared" si="19"/>
        <v>152</v>
      </c>
      <c r="I152" s="232">
        <v>1</v>
      </c>
      <c r="J152" s="232" t="str">
        <f t="shared" si="20"/>
        <v>√</v>
      </c>
    </row>
    <row r="153" spans="2:10">
      <c r="B153" s="243">
        <f t="shared" si="21"/>
        <v>16</v>
      </c>
      <c r="C153" s="244" t="s">
        <v>448</v>
      </c>
      <c r="D153" s="245"/>
      <c r="E153" s="245"/>
      <c r="F153" s="246"/>
      <c r="H153" s="242">
        <f t="shared" si="19"/>
        <v>153</v>
      </c>
      <c r="I153" s="232">
        <v>1</v>
      </c>
      <c r="J153" s="232" t="str">
        <f t="shared" si="20"/>
        <v>√</v>
      </c>
    </row>
    <row r="154" ht="24" spans="2:10">
      <c r="B154" s="243">
        <f t="shared" si="21"/>
        <v>17</v>
      </c>
      <c r="C154" s="264" t="s">
        <v>449</v>
      </c>
      <c r="D154" s="245"/>
      <c r="E154" s="245"/>
      <c r="F154" s="246"/>
      <c r="H154" s="242">
        <f t="shared" si="19"/>
        <v>154</v>
      </c>
      <c r="I154" s="232">
        <v>1</v>
      </c>
      <c r="J154" s="232" t="str">
        <f t="shared" si="20"/>
        <v>√</v>
      </c>
    </row>
    <row r="155" spans="2:10">
      <c r="B155" s="243">
        <f t="shared" si="21"/>
        <v>18</v>
      </c>
      <c r="C155" s="244" t="s">
        <v>450</v>
      </c>
      <c r="D155" s="245"/>
      <c r="E155" s="245"/>
      <c r="F155" s="246"/>
      <c r="H155" s="242">
        <f t="shared" si="19"/>
        <v>155</v>
      </c>
      <c r="I155" s="232">
        <v>1</v>
      </c>
      <c r="J155" s="232" t="str">
        <f t="shared" si="20"/>
        <v>√</v>
      </c>
    </row>
    <row r="156" spans="2:10">
      <c r="B156" s="243">
        <f t="shared" si="21"/>
        <v>19</v>
      </c>
      <c r="C156" s="244" t="s">
        <v>451</v>
      </c>
      <c r="D156" s="245"/>
      <c r="E156" s="245"/>
      <c r="F156" s="246"/>
      <c r="H156" s="242">
        <f t="shared" si="19"/>
        <v>156</v>
      </c>
      <c r="I156" s="232">
        <v>1</v>
      </c>
      <c r="J156" s="232" t="str">
        <f t="shared" si="20"/>
        <v>√</v>
      </c>
    </row>
    <row r="157" ht="24" spans="2:10">
      <c r="B157" s="243">
        <f t="shared" si="21"/>
        <v>20</v>
      </c>
      <c r="C157" s="244" t="s">
        <v>452</v>
      </c>
      <c r="D157" s="245"/>
      <c r="E157" s="245"/>
      <c r="F157" s="246"/>
      <c r="H157" s="242">
        <f t="shared" si="19"/>
        <v>157</v>
      </c>
      <c r="I157" s="232">
        <v>1</v>
      </c>
      <c r="J157" s="232" t="str">
        <f t="shared" si="20"/>
        <v>√</v>
      </c>
    </row>
    <row r="158" spans="2:10">
      <c r="B158" s="243">
        <f t="shared" si="21"/>
        <v>21</v>
      </c>
      <c r="C158" s="244" t="s">
        <v>453</v>
      </c>
      <c r="D158" s="245"/>
      <c r="E158" s="245"/>
      <c r="F158" s="246"/>
      <c r="H158" s="242">
        <f t="shared" si="19"/>
        <v>158</v>
      </c>
      <c r="I158" s="232">
        <v>1</v>
      </c>
      <c r="J158" s="232" t="str">
        <f t="shared" si="20"/>
        <v>√</v>
      </c>
    </row>
    <row r="159" spans="2:10">
      <c r="B159" s="243">
        <f t="shared" si="21"/>
        <v>22</v>
      </c>
      <c r="C159" s="244" t="s">
        <v>327</v>
      </c>
      <c r="D159" s="245"/>
      <c r="E159" s="245"/>
      <c r="F159" s="246"/>
      <c r="H159" s="242">
        <f t="shared" si="19"/>
        <v>159</v>
      </c>
      <c r="I159" s="232">
        <v>1</v>
      </c>
      <c r="J159" s="232" t="str">
        <f t="shared" si="20"/>
        <v>√</v>
      </c>
    </row>
    <row r="160" spans="2:9">
      <c r="B160" s="238">
        <f>IF(I160=1,B137+1,B137)</f>
        <v>5</v>
      </c>
      <c r="C160" s="252" t="s">
        <v>454</v>
      </c>
      <c r="D160" s="245"/>
      <c r="E160" s="245"/>
      <c r="F160" s="246"/>
      <c r="H160" s="242">
        <f t="shared" si="19"/>
        <v>160</v>
      </c>
      <c r="I160" s="266">
        <f>IF(SUM(I161:I175)&gt;0,1,"")</f>
        <v>1</v>
      </c>
    </row>
    <row r="161" ht="24" spans="2:10">
      <c r="B161" s="243">
        <f>IF(I161&gt;0,1,0)</f>
        <v>1</v>
      </c>
      <c r="C161" s="264" t="s">
        <v>455</v>
      </c>
      <c r="D161" s="245"/>
      <c r="E161" s="245"/>
      <c r="F161" s="246"/>
      <c r="H161" s="242">
        <f t="shared" si="19"/>
        <v>161</v>
      </c>
      <c r="I161" s="232">
        <v>1</v>
      </c>
      <c r="J161" s="232" t="str">
        <f t="shared" ref="J161:J206" si="22">IF(I161=1,$J$2,"")</f>
        <v>√</v>
      </c>
    </row>
    <row r="162" spans="2:10">
      <c r="B162" s="243">
        <f t="shared" ref="B162:B175" si="23">IF(I162&gt;0,B161+1,B161)</f>
        <v>2</v>
      </c>
      <c r="C162" s="244" t="s">
        <v>456</v>
      </c>
      <c r="D162" s="245"/>
      <c r="E162" s="245"/>
      <c r="F162" s="246"/>
      <c r="H162" s="242">
        <f t="shared" si="19"/>
        <v>162</v>
      </c>
      <c r="I162" s="232">
        <v>1</v>
      </c>
      <c r="J162" s="232" t="str">
        <f t="shared" si="22"/>
        <v>√</v>
      </c>
    </row>
    <row r="163" spans="2:10">
      <c r="B163" s="243">
        <f t="shared" si="23"/>
        <v>3</v>
      </c>
      <c r="C163" s="264" t="s">
        <v>457</v>
      </c>
      <c r="D163" s="245"/>
      <c r="E163" s="245"/>
      <c r="F163" s="246"/>
      <c r="H163" s="242">
        <f t="shared" si="19"/>
        <v>163</v>
      </c>
      <c r="I163" s="232">
        <v>1</v>
      </c>
      <c r="J163" s="232" t="str">
        <f t="shared" si="22"/>
        <v>√</v>
      </c>
    </row>
    <row r="164" spans="2:10">
      <c r="B164" s="243">
        <f t="shared" si="23"/>
        <v>4</v>
      </c>
      <c r="C164" s="244" t="s">
        <v>458</v>
      </c>
      <c r="D164" s="245"/>
      <c r="E164" s="245"/>
      <c r="F164" s="246"/>
      <c r="H164" s="242">
        <f t="shared" si="19"/>
        <v>164</v>
      </c>
      <c r="I164" s="232">
        <v>1</v>
      </c>
      <c r="J164" s="232" t="str">
        <f t="shared" si="22"/>
        <v>√</v>
      </c>
    </row>
    <row r="165" spans="2:10">
      <c r="B165" s="243">
        <f t="shared" si="23"/>
        <v>5</v>
      </c>
      <c r="C165" s="244" t="s">
        <v>459</v>
      </c>
      <c r="D165" s="245"/>
      <c r="E165" s="245"/>
      <c r="F165" s="246"/>
      <c r="H165" s="242">
        <f t="shared" si="19"/>
        <v>165</v>
      </c>
      <c r="I165" s="232">
        <v>1</v>
      </c>
      <c r="J165" s="232" t="str">
        <f t="shared" si="22"/>
        <v>√</v>
      </c>
    </row>
    <row r="166" spans="2:10">
      <c r="B166" s="243">
        <f t="shared" si="23"/>
        <v>6</v>
      </c>
      <c r="C166" s="244" t="s">
        <v>460</v>
      </c>
      <c r="D166" s="245"/>
      <c r="E166" s="245"/>
      <c r="F166" s="246"/>
      <c r="H166" s="242">
        <f t="shared" si="19"/>
        <v>166</v>
      </c>
      <c r="I166" s="232">
        <v>1</v>
      </c>
      <c r="J166" s="232" t="str">
        <f t="shared" si="22"/>
        <v>√</v>
      </c>
    </row>
    <row r="167" spans="2:10">
      <c r="B167" s="243">
        <f t="shared" si="23"/>
        <v>7</v>
      </c>
      <c r="C167" s="244" t="s">
        <v>461</v>
      </c>
      <c r="D167" s="245"/>
      <c r="E167" s="245"/>
      <c r="F167" s="246"/>
      <c r="H167" s="242">
        <f t="shared" si="19"/>
        <v>167</v>
      </c>
      <c r="I167" s="232">
        <v>1</v>
      </c>
      <c r="J167" s="232" t="str">
        <f t="shared" si="22"/>
        <v>√</v>
      </c>
    </row>
    <row r="168" ht="24" spans="2:10">
      <c r="B168" s="243">
        <f t="shared" si="23"/>
        <v>8</v>
      </c>
      <c r="C168" s="264" t="s">
        <v>462</v>
      </c>
      <c r="D168" s="245"/>
      <c r="E168" s="245"/>
      <c r="F168" s="246"/>
      <c r="H168" s="242">
        <f t="shared" si="19"/>
        <v>168</v>
      </c>
      <c r="I168" s="232">
        <v>1</v>
      </c>
      <c r="J168" s="232" t="str">
        <f t="shared" si="22"/>
        <v>√</v>
      </c>
    </row>
    <row r="169" spans="2:10">
      <c r="B169" s="243">
        <f t="shared" si="23"/>
        <v>9</v>
      </c>
      <c r="C169" s="264" t="s">
        <v>463</v>
      </c>
      <c r="D169" s="245"/>
      <c r="E169" s="245"/>
      <c r="F169" s="246"/>
      <c r="H169" s="242">
        <f t="shared" si="19"/>
        <v>169</v>
      </c>
      <c r="I169" s="232">
        <v>1</v>
      </c>
      <c r="J169" s="232" t="str">
        <f t="shared" si="22"/>
        <v>√</v>
      </c>
    </row>
    <row r="170" spans="2:10">
      <c r="B170" s="243">
        <f t="shared" si="23"/>
        <v>10</v>
      </c>
      <c r="C170" s="264" t="s">
        <v>464</v>
      </c>
      <c r="D170" s="245"/>
      <c r="E170" s="245"/>
      <c r="F170" s="246"/>
      <c r="H170" s="242">
        <f t="shared" si="19"/>
        <v>170</v>
      </c>
      <c r="I170" s="232">
        <v>1</v>
      </c>
      <c r="J170" s="232" t="str">
        <f t="shared" si="22"/>
        <v>√</v>
      </c>
    </row>
    <row r="171" spans="2:10">
      <c r="B171" s="243">
        <f t="shared" si="23"/>
        <v>11</v>
      </c>
      <c r="C171" s="264" t="s">
        <v>465</v>
      </c>
      <c r="D171" s="245"/>
      <c r="E171" s="245"/>
      <c r="F171" s="246"/>
      <c r="H171" s="242">
        <f t="shared" si="19"/>
        <v>171</v>
      </c>
      <c r="I171" s="232">
        <v>1</v>
      </c>
      <c r="J171" s="232" t="str">
        <f t="shared" si="22"/>
        <v>√</v>
      </c>
    </row>
    <row r="172" spans="2:10">
      <c r="B172" s="243">
        <f t="shared" si="23"/>
        <v>12</v>
      </c>
      <c r="C172" s="264" t="s">
        <v>466</v>
      </c>
      <c r="D172" s="245"/>
      <c r="E172" s="245"/>
      <c r="F172" s="246"/>
      <c r="H172" s="242">
        <f t="shared" si="19"/>
        <v>172</v>
      </c>
      <c r="I172" s="232">
        <v>1</v>
      </c>
      <c r="J172" s="232" t="str">
        <f t="shared" si="22"/>
        <v>√</v>
      </c>
    </row>
    <row r="173" ht="24" spans="2:10">
      <c r="B173" s="243">
        <f t="shared" si="23"/>
        <v>13</v>
      </c>
      <c r="C173" s="264" t="s">
        <v>467</v>
      </c>
      <c r="D173" s="245"/>
      <c r="E173" s="245"/>
      <c r="F173" s="246"/>
      <c r="H173" s="242">
        <f t="shared" si="19"/>
        <v>173</v>
      </c>
      <c r="I173" s="232">
        <v>1</v>
      </c>
      <c r="J173" s="232" t="str">
        <f t="shared" si="22"/>
        <v>√</v>
      </c>
    </row>
    <row r="174" spans="2:10">
      <c r="B174" s="243">
        <f t="shared" si="23"/>
        <v>14</v>
      </c>
      <c r="C174" s="264" t="s">
        <v>431</v>
      </c>
      <c r="D174" s="245"/>
      <c r="E174" s="245"/>
      <c r="F174" s="246"/>
      <c r="H174" s="242">
        <f t="shared" si="19"/>
        <v>174</v>
      </c>
      <c r="I174" s="232">
        <v>1</v>
      </c>
      <c r="J174" s="232" t="str">
        <f t="shared" si="22"/>
        <v>√</v>
      </c>
    </row>
    <row r="175" spans="2:10">
      <c r="B175" s="243">
        <f t="shared" si="23"/>
        <v>15</v>
      </c>
      <c r="C175" s="244" t="s">
        <v>327</v>
      </c>
      <c r="D175" s="245"/>
      <c r="E175" s="245"/>
      <c r="F175" s="246"/>
      <c r="H175" s="242">
        <f t="shared" si="19"/>
        <v>175</v>
      </c>
      <c r="I175" s="232">
        <v>1</v>
      </c>
      <c r="J175" s="232" t="str">
        <f t="shared" si="22"/>
        <v>√</v>
      </c>
    </row>
    <row r="176" spans="2:10">
      <c r="B176" s="238">
        <f>IF(I176=1,B160+1,B160)</f>
        <v>6</v>
      </c>
      <c r="C176" s="252" t="s">
        <v>468</v>
      </c>
      <c r="D176" s="245"/>
      <c r="E176" s="245"/>
      <c r="F176" s="246"/>
      <c r="H176" s="242">
        <f t="shared" si="19"/>
        <v>176</v>
      </c>
      <c r="I176" s="267">
        <f>IF(SUM(I177:I206)&gt;0,1,"")</f>
        <v>1</v>
      </c>
      <c r="J176" s="232" t="str">
        <f t="shared" si="22"/>
        <v>√</v>
      </c>
    </row>
    <row r="177" spans="2:10">
      <c r="B177" s="243">
        <f>IF(I177&gt;0,1,0)</f>
        <v>1</v>
      </c>
      <c r="C177" s="244" t="s">
        <v>469</v>
      </c>
      <c r="D177" s="245"/>
      <c r="E177" s="245"/>
      <c r="F177" s="246"/>
      <c r="H177" s="242">
        <f t="shared" si="19"/>
        <v>177</v>
      </c>
      <c r="I177" s="232">
        <v>1</v>
      </c>
      <c r="J177" s="232" t="str">
        <f t="shared" si="22"/>
        <v>√</v>
      </c>
    </row>
    <row r="178" spans="2:10">
      <c r="B178" s="243">
        <f t="shared" ref="B178:B206" si="24">IF(I178&gt;0,B177+1,B177)</f>
        <v>2</v>
      </c>
      <c r="C178" s="244" t="s">
        <v>470</v>
      </c>
      <c r="D178" s="245"/>
      <c r="E178" s="245"/>
      <c r="F178" s="246"/>
      <c r="H178" s="242">
        <f t="shared" si="19"/>
        <v>178</v>
      </c>
      <c r="I178" s="232">
        <v>1</v>
      </c>
      <c r="J178" s="232" t="str">
        <f t="shared" si="22"/>
        <v>√</v>
      </c>
    </row>
    <row r="179" spans="2:10">
      <c r="B179" s="243">
        <f t="shared" si="24"/>
        <v>3</v>
      </c>
      <c r="C179" s="244" t="s">
        <v>471</v>
      </c>
      <c r="D179" s="245"/>
      <c r="E179" s="245"/>
      <c r="F179" s="246"/>
      <c r="H179" s="242">
        <f t="shared" si="19"/>
        <v>179</v>
      </c>
      <c r="I179" s="232">
        <v>1</v>
      </c>
      <c r="J179" s="232" t="str">
        <f t="shared" si="22"/>
        <v>√</v>
      </c>
    </row>
    <row r="180" spans="2:10">
      <c r="B180" s="243">
        <f t="shared" si="24"/>
        <v>4</v>
      </c>
      <c r="C180" s="244" t="s">
        <v>472</v>
      </c>
      <c r="D180" s="245"/>
      <c r="E180" s="245"/>
      <c r="F180" s="246"/>
      <c r="H180" s="242">
        <f t="shared" si="19"/>
        <v>180</v>
      </c>
      <c r="I180" s="232">
        <v>1</v>
      </c>
      <c r="J180" s="232" t="str">
        <f t="shared" si="22"/>
        <v>√</v>
      </c>
    </row>
    <row r="181" spans="2:10">
      <c r="B181" s="243">
        <f t="shared" si="24"/>
        <v>5</v>
      </c>
      <c r="C181" s="244" t="s">
        <v>473</v>
      </c>
      <c r="D181" s="245"/>
      <c r="E181" s="245"/>
      <c r="F181" s="246"/>
      <c r="H181" s="242">
        <f t="shared" si="19"/>
        <v>181</v>
      </c>
      <c r="I181" s="232">
        <v>1</v>
      </c>
      <c r="J181" s="232" t="str">
        <f t="shared" si="22"/>
        <v>√</v>
      </c>
    </row>
    <row r="182" spans="2:10">
      <c r="B182" s="243">
        <f t="shared" si="24"/>
        <v>6</v>
      </c>
      <c r="C182" s="244" t="s">
        <v>474</v>
      </c>
      <c r="D182" s="245"/>
      <c r="E182" s="245"/>
      <c r="F182" s="246"/>
      <c r="H182" s="242">
        <f t="shared" si="19"/>
        <v>182</v>
      </c>
      <c r="I182" s="232">
        <v>1</v>
      </c>
      <c r="J182" s="232" t="str">
        <f t="shared" si="22"/>
        <v>√</v>
      </c>
    </row>
    <row r="183" spans="2:10">
      <c r="B183" s="243">
        <f t="shared" si="24"/>
        <v>7</v>
      </c>
      <c r="C183" s="244" t="s">
        <v>475</v>
      </c>
      <c r="D183" s="245"/>
      <c r="E183" s="245"/>
      <c r="F183" s="246"/>
      <c r="H183" s="242">
        <f t="shared" si="19"/>
        <v>183</v>
      </c>
      <c r="I183" s="232">
        <v>1</v>
      </c>
      <c r="J183" s="232" t="str">
        <f t="shared" si="22"/>
        <v>√</v>
      </c>
    </row>
    <row r="184" spans="2:10">
      <c r="B184" s="243">
        <f t="shared" si="24"/>
        <v>8</v>
      </c>
      <c r="C184" s="244" t="s">
        <v>476</v>
      </c>
      <c r="D184" s="245"/>
      <c r="E184" s="245"/>
      <c r="F184" s="246"/>
      <c r="H184" s="242">
        <f t="shared" si="19"/>
        <v>184</v>
      </c>
      <c r="I184" s="232">
        <v>1</v>
      </c>
      <c r="J184" s="232" t="str">
        <f t="shared" si="22"/>
        <v>√</v>
      </c>
    </row>
    <row r="185" ht="24" spans="2:10">
      <c r="B185" s="243">
        <f t="shared" si="24"/>
        <v>9</v>
      </c>
      <c r="C185" s="244" t="s">
        <v>477</v>
      </c>
      <c r="D185" s="245"/>
      <c r="E185" s="245"/>
      <c r="F185" s="246"/>
      <c r="H185" s="242">
        <f t="shared" si="19"/>
        <v>185</v>
      </c>
      <c r="I185" s="232">
        <v>1</v>
      </c>
      <c r="J185" s="232" t="str">
        <f t="shared" si="22"/>
        <v>√</v>
      </c>
    </row>
    <row r="186" spans="2:10">
      <c r="B186" s="243">
        <f t="shared" si="24"/>
        <v>10</v>
      </c>
      <c r="C186" s="244" t="s">
        <v>478</v>
      </c>
      <c r="D186" s="245"/>
      <c r="E186" s="245"/>
      <c r="F186" s="246"/>
      <c r="H186" s="242">
        <f t="shared" si="19"/>
        <v>186</v>
      </c>
      <c r="I186" s="232">
        <v>1</v>
      </c>
      <c r="J186" s="232" t="str">
        <f t="shared" si="22"/>
        <v>√</v>
      </c>
    </row>
    <row r="187" spans="2:10">
      <c r="B187" s="243">
        <f t="shared" si="24"/>
        <v>11</v>
      </c>
      <c r="C187" s="244" t="s">
        <v>479</v>
      </c>
      <c r="D187" s="245"/>
      <c r="E187" s="245"/>
      <c r="F187" s="246"/>
      <c r="H187" s="242">
        <f t="shared" si="19"/>
        <v>187</v>
      </c>
      <c r="I187" s="232">
        <v>1</v>
      </c>
      <c r="J187" s="232" t="str">
        <f t="shared" si="22"/>
        <v>√</v>
      </c>
    </row>
    <row r="188" spans="2:10">
      <c r="B188" s="243">
        <f t="shared" si="24"/>
        <v>12</v>
      </c>
      <c r="C188" s="244" t="s">
        <v>480</v>
      </c>
      <c r="D188" s="245"/>
      <c r="E188" s="245"/>
      <c r="F188" s="246"/>
      <c r="H188" s="242">
        <f t="shared" si="19"/>
        <v>188</v>
      </c>
      <c r="I188" s="232">
        <v>1</v>
      </c>
      <c r="J188" s="232" t="str">
        <f t="shared" si="22"/>
        <v>√</v>
      </c>
    </row>
    <row r="189" spans="2:10">
      <c r="B189" s="243">
        <f t="shared" si="24"/>
        <v>13</v>
      </c>
      <c r="C189" s="244" t="s">
        <v>481</v>
      </c>
      <c r="D189" s="245"/>
      <c r="E189" s="245"/>
      <c r="F189" s="246"/>
      <c r="H189" s="242">
        <f t="shared" si="19"/>
        <v>189</v>
      </c>
      <c r="I189" s="232">
        <v>1</v>
      </c>
      <c r="J189" s="232" t="str">
        <f t="shared" si="22"/>
        <v>√</v>
      </c>
    </row>
    <row r="190" ht="24" spans="2:10">
      <c r="B190" s="243">
        <f t="shared" si="24"/>
        <v>14</v>
      </c>
      <c r="C190" s="244" t="s">
        <v>482</v>
      </c>
      <c r="D190" s="245"/>
      <c r="E190" s="245"/>
      <c r="F190" s="246"/>
      <c r="H190" s="242">
        <f t="shared" si="19"/>
        <v>190</v>
      </c>
      <c r="I190" s="232">
        <v>1</v>
      </c>
      <c r="J190" s="232" t="str">
        <f t="shared" si="22"/>
        <v>√</v>
      </c>
    </row>
    <row r="191" spans="2:10">
      <c r="B191" s="243">
        <f t="shared" si="24"/>
        <v>15</v>
      </c>
      <c r="C191" s="244" t="s">
        <v>483</v>
      </c>
      <c r="D191" s="245"/>
      <c r="E191" s="245"/>
      <c r="F191" s="246"/>
      <c r="H191" s="242">
        <f t="shared" si="19"/>
        <v>191</v>
      </c>
      <c r="I191" s="232">
        <v>1</v>
      </c>
      <c r="J191" s="232" t="str">
        <f t="shared" si="22"/>
        <v>√</v>
      </c>
    </row>
    <row r="192" ht="24" spans="2:10">
      <c r="B192" s="243">
        <f t="shared" si="24"/>
        <v>16</v>
      </c>
      <c r="C192" s="244" t="s">
        <v>484</v>
      </c>
      <c r="D192" s="245"/>
      <c r="E192" s="245"/>
      <c r="F192" s="246"/>
      <c r="H192" s="242">
        <f t="shared" si="19"/>
        <v>192</v>
      </c>
      <c r="I192" s="232">
        <v>1</v>
      </c>
      <c r="J192" s="232" t="str">
        <f t="shared" si="22"/>
        <v>√</v>
      </c>
    </row>
    <row r="193" spans="2:10">
      <c r="B193" s="243">
        <f t="shared" si="24"/>
        <v>17</v>
      </c>
      <c r="C193" s="244" t="s">
        <v>485</v>
      </c>
      <c r="D193" s="245"/>
      <c r="E193" s="245"/>
      <c r="F193" s="246"/>
      <c r="H193" s="242">
        <f t="shared" si="19"/>
        <v>193</v>
      </c>
      <c r="I193" s="232">
        <v>1</v>
      </c>
      <c r="J193" s="232" t="str">
        <f t="shared" si="22"/>
        <v>√</v>
      </c>
    </row>
    <row r="194" spans="2:10">
      <c r="B194" s="243">
        <f t="shared" si="24"/>
        <v>18</v>
      </c>
      <c r="C194" s="244" t="s">
        <v>486</v>
      </c>
      <c r="D194" s="245"/>
      <c r="E194" s="245"/>
      <c r="F194" s="246"/>
      <c r="H194" s="242">
        <f t="shared" si="19"/>
        <v>194</v>
      </c>
      <c r="I194" s="232">
        <v>1</v>
      </c>
      <c r="J194" s="232" t="str">
        <f t="shared" si="22"/>
        <v>√</v>
      </c>
    </row>
    <row r="195" spans="2:10">
      <c r="B195" s="243">
        <f t="shared" si="24"/>
        <v>19</v>
      </c>
      <c r="C195" s="244" t="s">
        <v>487</v>
      </c>
      <c r="D195" s="245"/>
      <c r="E195" s="245"/>
      <c r="F195" s="246"/>
      <c r="H195" s="242">
        <f t="shared" ref="H195:H255" si="25">ROW()</f>
        <v>195</v>
      </c>
      <c r="I195" s="232">
        <v>1</v>
      </c>
      <c r="J195" s="232" t="str">
        <f t="shared" si="22"/>
        <v>√</v>
      </c>
    </row>
    <row r="196" ht="24" spans="2:10">
      <c r="B196" s="243">
        <f t="shared" si="24"/>
        <v>20</v>
      </c>
      <c r="C196" s="244" t="s">
        <v>488</v>
      </c>
      <c r="D196" s="245"/>
      <c r="E196" s="245"/>
      <c r="F196" s="246"/>
      <c r="H196" s="242">
        <f t="shared" si="25"/>
        <v>196</v>
      </c>
      <c r="I196" s="232">
        <v>1</v>
      </c>
      <c r="J196" s="232" t="str">
        <f t="shared" si="22"/>
        <v>√</v>
      </c>
    </row>
    <row r="197" spans="2:10">
      <c r="B197" s="243">
        <f t="shared" si="24"/>
        <v>21</v>
      </c>
      <c r="C197" s="244" t="s">
        <v>489</v>
      </c>
      <c r="D197" s="245"/>
      <c r="E197" s="245"/>
      <c r="F197" s="246"/>
      <c r="H197" s="242">
        <f t="shared" si="25"/>
        <v>197</v>
      </c>
      <c r="I197" s="232">
        <v>1</v>
      </c>
      <c r="J197" s="232" t="str">
        <f t="shared" si="22"/>
        <v>√</v>
      </c>
    </row>
    <row r="198" ht="24" spans="2:10">
      <c r="B198" s="243">
        <f t="shared" si="24"/>
        <v>22</v>
      </c>
      <c r="C198" s="244" t="s">
        <v>490</v>
      </c>
      <c r="D198" s="245"/>
      <c r="E198" s="245"/>
      <c r="F198" s="246"/>
      <c r="H198" s="242">
        <f t="shared" si="25"/>
        <v>198</v>
      </c>
      <c r="I198" s="232">
        <v>1</v>
      </c>
      <c r="J198" s="232" t="str">
        <f t="shared" si="22"/>
        <v>√</v>
      </c>
    </row>
    <row r="199" spans="2:10">
      <c r="B199" s="243">
        <f t="shared" si="24"/>
        <v>23</v>
      </c>
      <c r="C199" s="244" t="s">
        <v>491</v>
      </c>
      <c r="D199" s="245"/>
      <c r="E199" s="245"/>
      <c r="F199" s="246"/>
      <c r="H199" s="242">
        <f t="shared" si="25"/>
        <v>199</v>
      </c>
      <c r="I199" s="232">
        <v>1</v>
      </c>
      <c r="J199" s="232" t="str">
        <f t="shared" si="22"/>
        <v>√</v>
      </c>
    </row>
    <row r="200" spans="2:10">
      <c r="B200" s="243">
        <f t="shared" si="24"/>
        <v>24</v>
      </c>
      <c r="C200" s="244" t="s">
        <v>492</v>
      </c>
      <c r="D200" s="245"/>
      <c r="E200" s="245"/>
      <c r="F200" s="246"/>
      <c r="H200" s="242">
        <f t="shared" si="25"/>
        <v>200</v>
      </c>
      <c r="I200" s="232">
        <v>1</v>
      </c>
      <c r="J200" s="232" t="str">
        <f t="shared" si="22"/>
        <v>√</v>
      </c>
    </row>
    <row r="201" spans="2:10">
      <c r="B201" s="243">
        <f t="shared" si="24"/>
        <v>25</v>
      </c>
      <c r="C201" s="244" t="s">
        <v>493</v>
      </c>
      <c r="D201" s="245"/>
      <c r="E201" s="245"/>
      <c r="F201" s="246"/>
      <c r="H201" s="242">
        <f t="shared" si="25"/>
        <v>201</v>
      </c>
      <c r="I201" s="232">
        <v>1</v>
      </c>
      <c r="J201" s="232" t="str">
        <f t="shared" si="22"/>
        <v>√</v>
      </c>
    </row>
    <row r="202" spans="2:10">
      <c r="B202" s="243">
        <f t="shared" si="24"/>
        <v>26</v>
      </c>
      <c r="C202" s="244" t="s">
        <v>494</v>
      </c>
      <c r="D202" s="245"/>
      <c r="E202" s="245"/>
      <c r="F202" s="246"/>
      <c r="H202" s="242">
        <f t="shared" si="25"/>
        <v>202</v>
      </c>
      <c r="I202" s="232">
        <v>1</v>
      </c>
      <c r="J202" s="232" t="str">
        <f t="shared" si="22"/>
        <v>√</v>
      </c>
    </row>
    <row r="203" ht="24" spans="2:10">
      <c r="B203" s="243">
        <f t="shared" si="24"/>
        <v>27</v>
      </c>
      <c r="C203" s="244" t="s">
        <v>495</v>
      </c>
      <c r="D203" s="245"/>
      <c r="E203" s="245"/>
      <c r="F203" s="246"/>
      <c r="H203" s="242">
        <f t="shared" si="25"/>
        <v>203</v>
      </c>
      <c r="I203" s="232">
        <v>1</v>
      </c>
      <c r="J203" s="232" t="str">
        <f t="shared" si="22"/>
        <v>√</v>
      </c>
    </row>
    <row r="204" spans="2:10">
      <c r="B204" s="243">
        <f t="shared" si="24"/>
        <v>28</v>
      </c>
      <c r="C204" s="244" t="s">
        <v>496</v>
      </c>
      <c r="D204" s="245"/>
      <c r="E204" s="245"/>
      <c r="F204" s="246"/>
      <c r="H204" s="242">
        <f t="shared" si="25"/>
        <v>204</v>
      </c>
      <c r="I204" s="232">
        <v>1</v>
      </c>
      <c r="J204" s="232" t="str">
        <f t="shared" si="22"/>
        <v>√</v>
      </c>
    </row>
    <row r="205" spans="2:10">
      <c r="B205" s="243">
        <f t="shared" si="24"/>
        <v>29</v>
      </c>
      <c r="C205" s="244" t="s">
        <v>497</v>
      </c>
      <c r="D205" s="245"/>
      <c r="E205" s="245"/>
      <c r="F205" s="246"/>
      <c r="H205" s="242">
        <f t="shared" si="25"/>
        <v>205</v>
      </c>
      <c r="I205" s="232">
        <v>1</v>
      </c>
      <c r="J205" s="232" t="str">
        <f t="shared" si="22"/>
        <v>√</v>
      </c>
    </row>
    <row r="206" spans="2:10">
      <c r="B206" s="243">
        <f t="shared" si="24"/>
        <v>30</v>
      </c>
      <c r="C206" s="244" t="s">
        <v>327</v>
      </c>
      <c r="D206" s="245"/>
      <c r="E206" s="245"/>
      <c r="F206" s="246"/>
      <c r="H206" s="242">
        <f t="shared" si="25"/>
        <v>206</v>
      </c>
      <c r="I206" s="232">
        <v>1</v>
      </c>
      <c r="J206" s="232" t="str">
        <f t="shared" si="22"/>
        <v>√</v>
      </c>
    </row>
    <row r="207" spans="2:9">
      <c r="B207" s="238">
        <f>IF(I207=1,B176+1,B176)</f>
        <v>7</v>
      </c>
      <c r="C207" s="252" t="s">
        <v>498</v>
      </c>
      <c r="D207" s="245"/>
      <c r="E207" s="245"/>
      <c r="F207" s="246"/>
      <c r="H207" s="242">
        <f t="shared" si="25"/>
        <v>207</v>
      </c>
      <c r="I207" s="266">
        <f>IF(SUM(I208:I228)&gt;0,1,"")</f>
        <v>1</v>
      </c>
    </row>
    <row r="208" spans="2:10">
      <c r="B208" s="243">
        <f>IF(I208&gt;0,1,0)</f>
        <v>1</v>
      </c>
      <c r="C208" s="244" t="s">
        <v>499</v>
      </c>
      <c r="D208" s="245"/>
      <c r="E208" s="245"/>
      <c r="F208" s="246"/>
      <c r="H208" s="242">
        <f t="shared" si="25"/>
        <v>208</v>
      </c>
      <c r="I208" s="232">
        <v>1</v>
      </c>
      <c r="J208" s="232" t="str">
        <f t="shared" ref="J208:J228" si="26">IF(I208=1,$J$2,"")</f>
        <v>√</v>
      </c>
    </row>
    <row r="209" spans="2:10">
      <c r="B209" s="243">
        <f t="shared" ref="B209:B228" si="27">IF(I209&gt;0,B208+1,B208)</f>
        <v>2</v>
      </c>
      <c r="C209" s="244" t="s">
        <v>500</v>
      </c>
      <c r="D209" s="245"/>
      <c r="E209" s="245"/>
      <c r="F209" s="246"/>
      <c r="H209" s="242">
        <f t="shared" si="25"/>
        <v>209</v>
      </c>
      <c r="I209" s="232">
        <v>1</v>
      </c>
      <c r="J209" s="232" t="str">
        <f t="shared" si="26"/>
        <v>√</v>
      </c>
    </row>
    <row r="210" spans="2:10">
      <c r="B210" s="243">
        <f t="shared" si="27"/>
        <v>3</v>
      </c>
      <c r="C210" s="244" t="s">
        <v>501</v>
      </c>
      <c r="D210" s="245"/>
      <c r="E210" s="245"/>
      <c r="F210" s="246"/>
      <c r="H210" s="242">
        <f t="shared" si="25"/>
        <v>210</v>
      </c>
      <c r="I210" s="232">
        <v>1</v>
      </c>
      <c r="J210" s="232" t="str">
        <f t="shared" si="26"/>
        <v>√</v>
      </c>
    </row>
    <row r="211" ht="48" spans="2:10">
      <c r="B211" s="243">
        <f t="shared" si="27"/>
        <v>4</v>
      </c>
      <c r="C211" s="244" t="s">
        <v>502</v>
      </c>
      <c r="D211" s="245"/>
      <c r="E211" s="245"/>
      <c r="F211" s="246"/>
      <c r="H211" s="242">
        <f t="shared" si="25"/>
        <v>211</v>
      </c>
      <c r="I211" s="232">
        <v>1</v>
      </c>
      <c r="J211" s="232" t="str">
        <f t="shared" si="26"/>
        <v>√</v>
      </c>
    </row>
    <row r="212" spans="2:10">
      <c r="B212" s="243">
        <f t="shared" si="27"/>
        <v>5</v>
      </c>
      <c r="C212" s="244" t="s">
        <v>503</v>
      </c>
      <c r="D212" s="245"/>
      <c r="E212" s="245"/>
      <c r="F212" s="246"/>
      <c r="H212" s="242">
        <f t="shared" si="25"/>
        <v>212</v>
      </c>
      <c r="I212" s="232">
        <v>1</v>
      </c>
      <c r="J212" s="232" t="str">
        <f t="shared" si="26"/>
        <v>√</v>
      </c>
    </row>
    <row r="213" spans="2:10">
      <c r="B213" s="243">
        <f t="shared" si="27"/>
        <v>6</v>
      </c>
      <c r="C213" s="244" t="s">
        <v>504</v>
      </c>
      <c r="D213" s="245"/>
      <c r="E213" s="245"/>
      <c r="F213" s="246"/>
      <c r="H213" s="242">
        <f t="shared" si="25"/>
        <v>213</v>
      </c>
      <c r="I213" s="232">
        <v>1</v>
      </c>
      <c r="J213" s="232" t="str">
        <f t="shared" si="26"/>
        <v>√</v>
      </c>
    </row>
    <row r="214" spans="2:10">
      <c r="B214" s="243">
        <f t="shared" si="27"/>
        <v>7</v>
      </c>
      <c r="C214" s="244" t="s">
        <v>505</v>
      </c>
      <c r="D214" s="245"/>
      <c r="E214" s="245"/>
      <c r="F214" s="246"/>
      <c r="H214" s="242">
        <f t="shared" si="25"/>
        <v>214</v>
      </c>
      <c r="I214" s="232">
        <v>1</v>
      </c>
      <c r="J214" s="232" t="str">
        <f t="shared" si="26"/>
        <v>√</v>
      </c>
    </row>
    <row r="215" ht="24" spans="2:10">
      <c r="B215" s="243">
        <f t="shared" si="27"/>
        <v>8</v>
      </c>
      <c r="C215" s="244" t="s">
        <v>506</v>
      </c>
      <c r="D215" s="245"/>
      <c r="E215" s="245"/>
      <c r="F215" s="246"/>
      <c r="H215" s="242">
        <f t="shared" si="25"/>
        <v>215</v>
      </c>
      <c r="I215" s="232">
        <v>1</v>
      </c>
      <c r="J215" s="232" t="str">
        <f t="shared" si="26"/>
        <v>√</v>
      </c>
    </row>
    <row r="216" ht="36" spans="2:10">
      <c r="B216" s="243">
        <f t="shared" si="27"/>
        <v>9</v>
      </c>
      <c r="C216" s="244" t="s">
        <v>507</v>
      </c>
      <c r="D216" s="245"/>
      <c r="E216" s="245"/>
      <c r="F216" s="246"/>
      <c r="H216" s="242">
        <f t="shared" si="25"/>
        <v>216</v>
      </c>
      <c r="I216" s="232">
        <v>1</v>
      </c>
      <c r="J216" s="232" t="str">
        <f t="shared" si="26"/>
        <v>√</v>
      </c>
    </row>
    <row r="217" ht="36" spans="2:10">
      <c r="B217" s="243">
        <f t="shared" si="27"/>
        <v>10</v>
      </c>
      <c r="C217" s="244" t="s">
        <v>508</v>
      </c>
      <c r="D217" s="245"/>
      <c r="E217" s="245"/>
      <c r="F217" s="246"/>
      <c r="H217" s="242">
        <f t="shared" si="25"/>
        <v>217</v>
      </c>
      <c r="I217" s="232">
        <v>1</v>
      </c>
      <c r="J217" s="232" t="str">
        <f t="shared" si="26"/>
        <v>√</v>
      </c>
    </row>
    <row r="218" ht="36" spans="2:10">
      <c r="B218" s="243">
        <f t="shared" si="27"/>
        <v>11</v>
      </c>
      <c r="C218" s="244" t="s">
        <v>509</v>
      </c>
      <c r="D218" s="245"/>
      <c r="E218" s="245"/>
      <c r="F218" s="246"/>
      <c r="H218" s="242">
        <f t="shared" si="25"/>
        <v>218</v>
      </c>
      <c r="I218" s="232">
        <v>1</v>
      </c>
      <c r="J218" s="232" t="str">
        <f t="shared" si="26"/>
        <v>√</v>
      </c>
    </row>
    <row r="219" ht="36" spans="2:10">
      <c r="B219" s="243">
        <f t="shared" si="27"/>
        <v>12</v>
      </c>
      <c r="C219" s="244" t="s">
        <v>510</v>
      </c>
      <c r="D219" s="245"/>
      <c r="E219" s="245"/>
      <c r="F219" s="246"/>
      <c r="H219" s="242">
        <f t="shared" si="25"/>
        <v>219</v>
      </c>
      <c r="I219" s="232">
        <v>1</v>
      </c>
      <c r="J219" s="232" t="str">
        <f t="shared" si="26"/>
        <v>√</v>
      </c>
    </row>
    <row r="220" spans="2:10">
      <c r="B220" s="243">
        <f t="shared" si="27"/>
        <v>13</v>
      </c>
      <c r="C220" s="244" t="s">
        <v>511</v>
      </c>
      <c r="D220" s="245"/>
      <c r="E220" s="245"/>
      <c r="F220" s="246"/>
      <c r="H220" s="242">
        <f t="shared" si="25"/>
        <v>220</v>
      </c>
      <c r="I220" s="232">
        <v>1</v>
      </c>
      <c r="J220" s="232" t="str">
        <f t="shared" si="26"/>
        <v>√</v>
      </c>
    </row>
    <row r="221" spans="2:10">
      <c r="B221" s="243">
        <f t="shared" si="27"/>
        <v>14</v>
      </c>
      <c r="C221" s="244" t="s">
        <v>512</v>
      </c>
      <c r="D221" s="245"/>
      <c r="E221" s="245"/>
      <c r="F221" s="246"/>
      <c r="H221" s="242">
        <f t="shared" si="25"/>
        <v>221</v>
      </c>
      <c r="I221" s="232">
        <v>1</v>
      </c>
      <c r="J221" s="232" t="str">
        <f t="shared" si="26"/>
        <v>√</v>
      </c>
    </row>
    <row r="222" spans="2:10">
      <c r="B222" s="243">
        <f t="shared" si="27"/>
        <v>15</v>
      </c>
      <c r="C222" s="244" t="s">
        <v>513</v>
      </c>
      <c r="D222" s="245"/>
      <c r="E222" s="245"/>
      <c r="F222" s="246"/>
      <c r="H222" s="242">
        <f t="shared" si="25"/>
        <v>222</v>
      </c>
      <c r="I222" s="232">
        <v>1</v>
      </c>
      <c r="J222" s="232" t="str">
        <f t="shared" si="26"/>
        <v>√</v>
      </c>
    </row>
    <row r="223" spans="2:10">
      <c r="B223" s="243">
        <f t="shared" si="27"/>
        <v>16</v>
      </c>
      <c r="C223" s="244" t="s">
        <v>514</v>
      </c>
      <c r="D223" s="245"/>
      <c r="E223" s="245"/>
      <c r="F223" s="246"/>
      <c r="H223" s="242">
        <f t="shared" si="25"/>
        <v>223</v>
      </c>
      <c r="I223" s="232">
        <v>1</v>
      </c>
      <c r="J223" s="232" t="str">
        <f t="shared" si="26"/>
        <v>√</v>
      </c>
    </row>
    <row r="224" spans="2:10">
      <c r="B224" s="243">
        <f t="shared" si="27"/>
        <v>17</v>
      </c>
      <c r="C224" s="244" t="s">
        <v>515</v>
      </c>
      <c r="D224" s="245"/>
      <c r="E224" s="245"/>
      <c r="F224" s="246"/>
      <c r="H224" s="242">
        <f t="shared" si="25"/>
        <v>224</v>
      </c>
      <c r="I224" s="232">
        <v>1</v>
      </c>
      <c r="J224" s="232" t="str">
        <f t="shared" si="26"/>
        <v>√</v>
      </c>
    </row>
    <row r="225" spans="2:10">
      <c r="B225" s="243">
        <f t="shared" si="27"/>
        <v>18</v>
      </c>
      <c r="C225" s="244" t="s">
        <v>516</v>
      </c>
      <c r="D225" s="245"/>
      <c r="E225" s="245"/>
      <c r="F225" s="246"/>
      <c r="H225" s="242">
        <f t="shared" si="25"/>
        <v>225</v>
      </c>
      <c r="I225" s="232">
        <v>1</v>
      </c>
      <c r="J225" s="232" t="str">
        <f t="shared" si="26"/>
        <v>√</v>
      </c>
    </row>
    <row r="226" spans="2:10">
      <c r="B226" s="243">
        <f t="shared" si="27"/>
        <v>19</v>
      </c>
      <c r="C226" s="244" t="s">
        <v>517</v>
      </c>
      <c r="D226" s="245"/>
      <c r="E226" s="245"/>
      <c r="F226" s="246"/>
      <c r="H226" s="242">
        <f t="shared" si="25"/>
        <v>226</v>
      </c>
      <c r="I226" s="232">
        <v>1</v>
      </c>
      <c r="J226" s="232" t="str">
        <f t="shared" si="26"/>
        <v>√</v>
      </c>
    </row>
    <row r="227" ht="24" spans="2:10">
      <c r="B227" s="243">
        <f t="shared" si="27"/>
        <v>20</v>
      </c>
      <c r="C227" s="244" t="s">
        <v>518</v>
      </c>
      <c r="D227" s="245"/>
      <c r="E227" s="245"/>
      <c r="F227" s="246"/>
      <c r="H227" s="242">
        <f t="shared" si="25"/>
        <v>227</v>
      </c>
      <c r="I227" s="232">
        <v>1</v>
      </c>
      <c r="J227" s="232" t="str">
        <f t="shared" si="26"/>
        <v>√</v>
      </c>
    </row>
    <row r="228" spans="2:10">
      <c r="B228" s="243">
        <f t="shared" si="27"/>
        <v>21</v>
      </c>
      <c r="C228" s="244" t="s">
        <v>327</v>
      </c>
      <c r="D228" s="245"/>
      <c r="E228" s="245"/>
      <c r="F228" s="246"/>
      <c r="H228" s="242">
        <f t="shared" si="25"/>
        <v>228</v>
      </c>
      <c r="I228" s="232">
        <v>1</v>
      </c>
      <c r="J228" s="232" t="str">
        <f t="shared" si="26"/>
        <v>√</v>
      </c>
    </row>
    <row r="229" spans="2:9">
      <c r="B229" s="238">
        <f>IF(I229=1,B207+1,B207)</f>
        <v>8</v>
      </c>
      <c r="C229" s="252" t="s">
        <v>519</v>
      </c>
      <c r="D229" s="245"/>
      <c r="E229" s="245"/>
      <c r="F229" s="246"/>
      <c r="H229" s="242">
        <f t="shared" si="25"/>
        <v>229</v>
      </c>
      <c r="I229" s="266">
        <f>IF(SUM(I230:I243)&gt;0,1,"")</f>
        <v>1</v>
      </c>
    </row>
    <row r="230" spans="2:9">
      <c r="B230" s="243"/>
      <c r="C230" s="239" t="s">
        <v>520</v>
      </c>
      <c r="D230" s="245"/>
      <c r="E230" s="245"/>
      <c r="F230" s="246"/>
      <c r="H230" s="242">
        <f t="shared" si="25"/>
        <v>230</v>
      </c>
      <c r="I230" s="266">
        <f>IF(SUM(I231:I236)&gt;0,1,"")</f>
        <v>1</v>
      </c>
    </row>
    <row r="231" spans="2:10">
      <c r="B231" s="243">
        <f>IF(I231&gt;0,1,0)</f>
        <v>1</v>
      </c>
      <c r="C231" s="244" t="s">
        <v>521</v>
      </c>
      <c r="D231" s="245"/>
      <c r="E231" s="245"/>
      <c r="F231" s="246"/>
      <c r="H231" s="242">
        <f t="shared" si="25"/>
        <v>231</v>
      </c>
      <c r="I231" s="232">
        <v>1</v>
      </c>
      <c r="J231" s="232" t="str">
        <f t="shared" ref="J231:J236" si="28">IF(I231=1,$J$2,"")</f>
        <v>√</v>
      </c>
    </row>
    <row r="232" spans="2:10">
      <c r="B232" s="243">
        <f t="shared" ref="B232:B236" si="29">IF(I232&gt;0,B231+1,B231)</f>
        <v>2</v>
      </c>
      <c r="C232" s="244" t="s">
        <v>522</v>
      </c>
      <c r="D232" s="245"/>
      <c r="E232" s="245"/>
      <c r="F232" s="246"/>
      <c r="H232" s="242">
        <f t="shared" si="25"/>
        <v>232</v>
      </c>
      <c r="I232" s="232">
        <v>1</v>
      </c>
      <c r="J232" s="232" t="str">
        <f t="shared" si="28"/>
        <v>√</v>
      </c>
    </row>
    <row r="233" spans="2:10">
      <c r="B233" s="243">
        <f t="shared" si="29"/>
        <v>3</v>
      </c>
      <c r="C233" s="244" t="s">
        <v>523</v>
      </c>
      <c r="D233" s="245"/>
      <c r="E233" s="245"/>
      <c r="F233" s="246"/>
      <c r="H233" s="242">
        <f t="shared" si="25"/>
        <v>233</v>
      </c>
      <c r="I233" s="232">
        <v>1</v>
      </c>
      <c r="J233" s="232" t="str">
        <f t="shared" si="28"/>
        <v>√</v>
      </c>
    </row>
    <row r="234" spans="2:10">
      <c r="B234" s="243">
        <f t="shared" si="29"/>
        <v>4</v>
      </c>
      <c r="C234" s="244" t="s">
        <v>524</v>
      </c>
      <c r="D234" s="245"/>
      <c r="E234" s="245"/>
      <c r="F234" s="246"/>
      <c r="H234" s="242">
        <f t="shared" si="25"/>
        <v>234</v>
      </c>
      <c r="I234" s="232">
        <v>1</v>
      </c>
      <c r="J234" s="232" t="str">
        <f t="shared" si="28"/>
        <v>√</v>
      </c>
    </row>
    <row r="235" ht="24" spans="2:10">
      <c r="B235" s="243">
        <f t="shared" si="29"/>
        <v>5</v>
      </c>
      <c r="C235" s="244" t="s">
        <v>525</v>
      </c>
      <c r="D235" s="245"/>
      <c r="E235" s="245"/>
      <c r="F235" s="246"/>
      <c r="H235" s="242">
        <f t="shared" si="25"/>
        <v>235</v>
      </c>
      <c r="I235" s="232">
        <v>1</v>
      </c>
      <c r="J235" s="232" t="str">
        <f t="shared" si="28"/>
        <v>√</v>
      </c>
    </row>
    <row r="236" spans="2:10">
      <c r="B236" s="243">
        <f t="shared" si="29"/>
        <v>6</v>
      </c>
      <c r="C236" s="244" t="s">
        <v>327</v>
      </c>
      <c r="D236" s="245"/>
      <c r="E236" s="245"/>
      <c r="F236" s="246"/>
      <c r="H236" s="242">
        <f t="shared" si="25"/>
        <v>236</v>
      </c>
      <c r="I236" s="232">
        <v>1</v>
      </c>
      <c r="J236" s="232" t="str">
        <f t="shared" si="28"/>
        <v>√</v>
      </c>
    </row>
    <row r="237" spans="2:9">
      <c r="B237" s="243"/>
      <c r="C237" s="252" t="s">
        <v>526</v>
      </c>
      <c r="D237" s="245"/>
      <c r="E237" s="245"/>
      <c r="F237" s="246"/>
      <c r="H237" s="242">
        <f t="shared" si="25"/>
        <v>237</v>
      </c>
      <c r="I237" s="266">
        <f>IF(SUM(I238:I243)&gt;0,1,"")</f>
        <v>1</v>
      </c>
    </row>
    <row r="238" spans="2:10">
      <c r="B238" s="243">
        <f>IF(I238&gt;0,1,0)</f>
        <v>1</v>
      </c>
      <c r="C238" s="244" t="s">
        <v>527</v>
      </c>
      <c r="D238" s="245"/>
      <c r="E238" s="245"/>
      <c r="F238" s="246"/>
      <c r="H238" s="242">
        <f t="shared" si="25"/>
        <v>238</v>
      </c>
      <c r="I238" s="232">
        <v>1</v>
      </c>
      <c r="J238" s="232" t="str">
        <f t="shared" ref="J238:J243" si="30">IF(I238=1,$J$2,"")</f>
        <v>√</v>
      </c>
    </row>
    <row r="239" spans="2:10">
      <c r="B239" s="243">
        <f t="shared" ref="B239:B243" si="31">IF(I239&gt;0,B238+1,B238)</f>
        <v>2</v>
      </c>
      <c r="C239" s="244" t="s">
        <v>528</v>
      </c>
      <c r="D239" s="245"/>
      <c r="E239" s="245"/>
      <c r="F239" s="246"/>
      <c r="H239" s="242">
        <f t="shared" si="25"/>
        <v>239</v>
      </c>
      <c r="I239" s="232">
        <v>1</v>
      </c>
      <c r="J239" s="232" t="str">
        <f t="shared" si="30"/>
        <v>√</v>
      </c>
    </row>
    <row r="240" spans="2:10">
      <c r="B240" s="243">
        <f t="shared" si="31"/>
        <v>3</v>
      </c>
      <c r="C240" s="244" t="s">
        <v>529</v>
      </c>
      <c r="D240" s="245"/>
      <c r="E240" s="245"/>
      <c r="F240" s="246"/>
      <c r="H240" s="242">
        <f t="shared" si="25"/>
        <v>240</v>
      </c>
      <c r="I240" s="232">
        <v>1</v>
      </c>
      <c r="J240" s="232" t="str">
        <f t="shared" si="30"/>
        <v>√</v>
      </c>
    </row>
    <row r="241" spans="2:10">
      <c r="B241" s="243">
        <f t="shared" si="31"/>
        <v>4</v>
      </c>
      <c r="C241" s="244" t="s">
        <v>530</v>
      </c>
      <c r="D241" s="245"/>
      <c r="E241" s="245"/>
      <c r="F241" s="246"/>
      <c r="H241" s="242">
        <f t="shared" si="25"/>
        <v>241</v>
      </c>
      <c r="I241" s="232">
        <v>1</v>
      </c>
      <c r="J241" s="232" t="str">
        <f t="shared" si="30"/>
        <v>√</v>
      </c>
    </row>
    <row r="242" ht="24" spans="2:10">
      <c r="B242" s="243">
        <f t="shared" si="31"/>
        <v>5</v>
      </c>
      <c r="C242" s="244" t="s">
        <v>531</v>
      </c>
      <c r="D242" s="245"/>
      <c r="E242" s="245"/>
      <c r="F242" s="246"/>
      <c r="H242" s="242">
        <f t="shared" si="25"/>
        <v>242</v>
      </c>
      <c r="I242" s="232">
        <v>1</v>
      </c>
      <c r="J242" s="232" t="str">
        <f t="shared" si="30"/>
        <v>√</v>
      </c>
    </row>
    <row r="243" spans="2:10">
      <c r="B243" s="243">
        <f t="shared" si="31"/>
        <v>6</v>
      </c>
      <c r="C243" s="244" t="s">
        <v>327</v>
      </c>
      <c r="D243" s="245"/>
      <c r="E243" s="245"/>
      <c r="F243" s="246"/>
      <c r="H243" s="242">
        <f t="shared" si="25"/>
        <v>243</v>
      </c>
      <c r="I243" s="232">
        <v>1</v>
      </c>
      <c r="J243" s="232" t="str">
        <f t="shared" si="30"/>
        <v>√</v>
      </c>
    </row>
    <row r="244" spans="2:9">
      <c r="B244" s="243"/>
      <c r="C244" s="252" t="s">
        <v>532</v>
      </c>
      <c r="D244" s="245"/>
      <c r="E244" s="245"/>
      <c r="F244" s="246"/>
      <c r="H244" s="242">
        <f t="shared" si="25"/>
        <v>244</v>
      </c>
      <c r="I244" s="266">
        <f>IF(SUM(I245:I254)&gt;0,1,"")</f>
        <v>1</v>
      </c>
    </row>
    <row r="245" spans="2:10">
      <c r="B245" s="243">
        <f>IF(I245&gt;0,1,0)</f>
        <v>1</v>
      </c>
      <c r="C245" s="256" t="s">
        <v>533</v>
      </c>
      <c r="D245" s="245"/>
      <c r="E245" s="245"/>
      <c r="F245" s="246"/>
      <c r="H245" s="242">
        <f t="shared" si="25"/>
        <v>245</v>
      </c>
      <c r="I245" s="232">
        <v>1</v>
      </c>
      <c r="J245" s="232" t="str">
        <f t="shared" ref="J245:J254" si="32">IF(I245=1,$J$2,"")</f>
        <v>√</v>
      </c>
    </row>
    <row r="246" ht="24" spans="2:10">
      <c r="B246" s="243">
        <f t="shared" ref="B246:B254" si="33">IF(I246&gt;0,B245+1,B245)</f>
        <v>2</v>
      </c>
      <c r="C246" s="256" t="s">
        <v>534</v>
      </c>
      <c r="D246" s="245"/>
      <c r="E246" s="245"/>
      <c r="F246" s="246"/>
      <c r="H246" s="242">
        <f t="shared" si="25"/>
        <v>246</v>
      </c>
      <c r="I246" s="232">
        <v>1</v>
      </c>
      <c r="J246" s="232" t="str">
        <f t="shared" si="32"/>
        <v>√</v>
      </c>
    </row>
    <row r="247" ht="36" spans="2:10">
      <c r="B247" s="243">
        <f t="shared" si="33"/>
        <v>3</v>
      </c>
      <c r="C247" s="256" t="s">
        <v>535</v>
      </c>
      <c r="D247" s="245"/>
      <c r="E247" s="245"/>
      <c r="F247" s="246"/>
      <c r="H247" s="242">
        <f t="shared" si="25"/>
        <v>247</v>
      </c>
      <c r="I247" s="232">
        <v>1</v>
      </c>
      <c r="J247" s="232" t="str">
        <f t="shared" si="32"/>
        <v>√</v>
      </c>
    </row>
    <row r="248" ht="48" spans="2:10">
      <c r="B248" s="243">
        <f t="shared" si="33"/>
        <v>4</v>
      </c>
      <c r="C248" s="244" t="s">
        <v>536</v>
      </c>
      <c r="D248" s="245"/>
      <c r="E248" s="245"/>
      <c r="F248" s="246"/>
      <c r="H248" s="242">
        <f t="shared" si="25"/>
        <v>248</v>
      </c>
      <c r="I248" s="232">
        <v>1</v>
      </c>
      <c r="J248" s="232" t="str">
        <f t="shared" si="32"/>
        <v>√</v>
      </c>
    </row>
    <row r="249" spans="2:10">
      <c r="B249" s="243">
        <f t="shared" si="33"/>
        <v>5</v>
      </c>
      <c r="C249" s="244" t="s">
        <v>537</v>
      </c>
      <c r="D249" s="245"/>
      <c r="E249" s="245"/>
      <c r="F249" s="246"/>
      <c r="H249" s="242">
        <f t="shared" si="25"/>
        <v>249</v>
      </c>
      <c r="I249" s="232">
        <v>1</v>
      </c>
      <c r="J249" s="232" t="str">
        <f t="shared" si="32"/>
        <v>√</v>
      </c>
    </row>
    <row r="250" ht="36" spans="2:10">
      <c r="B250" s="243">
        <f t="shared" si="33"/>
        <v>6</v>
      </c>
      <c r="C250" s="244" t="s">
        <v>538</v>
      </c>
      <c r="D250" s="245"/>
      <c r="E250" s="245"/>
      <c r="F250" s="246"/>
      <c r="H250" s="242">
        <f t="shared" si="25"/>
        <v>250</v>
      </c>
      <c r="I250" s="232">
        <v>1</v>
      </c>
      <c r="J250" s="232" t="str">
        <f t="shared" si="32"/>
        <v>√</v>
      </c>
    </row>
    <row r="251" spans="2:10">
      <c r="B251" s="243">
        <f t="shared" si="33"/>
        <v>7</v>
      </c>
      <c r="C251" s="244" t="s">
        <v>539</v>
      </c>
      <c r="D251" s="245"/>
      <c r="E251" s="245"/>
      <c r="F251" s="246"/>
      <c r="H251" s="242">
        <f t="shared" si="25"/>
        <v>251</v>
      </c>
      <c r="I251" s="232">
        <v>1</v>
      </c>
      <c r="J251" s="232" t="str">
        <f t="shared" si="32"/>
        <v>√</v>
      </c>
    </row>
    <row r="252" ht="24" spans="2:10">
      <c r="B252" s="243">
        <f t="shared" si="33"/>
        <v>8</v>
      </c>
      <c r="C252" s="256" t="s">
        <v>540</v>
      </c>
      <c r="D252" s="245"/>
      <c r="E252" s="245"/>
      <c r="F252" s="246"/>
      <c r="H252" s="242">
        <f t="shared" si="25"/>
        <v>252</v>
      </c>
      <c r="I252" s="232">
        <v>1</v>
      </c>
      <c r="J252" s="232" t="str">
        <f t="shared" si="32"/>
        <v>√</v>
      </c>
    </row>
    <row r="253" ht="36" spans="2:10">
      <c r="B253" s="243">
        <f t="shared" si="33"/>
        <v>9</v>
      </c>
      <c r="C253" s="244" t="s">
        <v>541</v>
      </c>
      <c r="D253" s="245"/>
      <c r="E253" s="245"/>
      <c r="F253" s="246"/>
      <c r="H253" s="242">
        <f t="shared" si="25"/>
        <v>253</v>
      </c>
      <c r="I253" s="232">
        <v>1</v>
      </c>
      <c r="J253" s="232" t="str">
        <f t="shared" si="32"/>
        <v>√</v>
      </c>
    </row>
    <row r="254" ht="15.75" spans="2:10">
      <c r="B254" s="268">
        <f t="shared" si="33"/>
        <v>9</v>
      </c>
      <c r="C254" s="269" t="s">
        <v>327</v>
      </c>
      <c r="D254" s="270"/>
      <c r="E254" s="270"/>
      <c r="F254" s="271"/>
      <c r="H254" s="242">
        <f t="shared" si="25"/>
        <v>254</v>
      </c>
      <c r="J254" s="232" t="str">
        <f t="shared" si="32"/>
        <v/>
      </c>
    </row>
    <row r="255" ht="23.25" customHeight="1" collapsed="1" spans="2:10">
      <c r="B255" s="272"/>
      <c r="C255" s="273"/>
      <c r="D255" s="274" t="s">
        <v>542</v>
      </c>
      <c r="E255" s="273" t="str">
        <f>[1]项目!D15</f>
        <v>姓名</v>
      </c>
      <c r="F255" s="273"/>
      <c r="H255" s="275">
        <f t="shared" si="25"/>
        <v>255</v>
      </c>
      <c r="I255" s="277">
        <v>1</v>
      </c>
      <c r="J255" s="277" t="s">
        <v>295</v>
      </c>
    </row>
    <row r="256" hidden="1" outlineLevel="1" spans="2:3">
      <c r="B256" s="276" t="s">
        <v>543</v>
      </c>
      <c r="C256" s="276"/>
    </row>
    <row r="257" ht="60" hidden="1" customHeight="1" outlineLevel="1" spans="2:6">
      <c r="B257" s="278" t="s">
        <v>544</v>
      </c>
      <c r="C257" s="279"/>
      <c r="D257" s="279"/>
      <c r="E257" s="279"/>
      <c r="F257" s="279"/>
    </row>
    <row r="258" ht="29.25" hidden="1" customHeight="1" outlineLevel="1" spans="2:6">
      <c r="B258" s="278" t="s">
        <v>545</v>
      </c>
      <c r="C258" s="279"/>
      <c r="D258" s="279"/>
      <c r="E258" s="279"/>
      <c r="F258" s="279"/>
    </row>
    <row r="259" ht="20.25" hidden="1" customHeight="1" outlineLevel="1" spans="2:6">
      <c r="B259" s="278" t="s">
        <v>546</v>
      </c>
      <c r="C259" s="279"/>
      <c r="D259" s="279"/>
      <c r="E259" s="279"/>
      <c r="F259" s="279"/>
    </row>
  </sheetData>
  <autoFilter ref="H2:I255">
    <extLst/>
  </autoFilter>
  <mergeCells count="4">
    <mergeCell ref="B1:F1"/>
    <mergeCell ref="B257:F257"/>
    <mergeCell ref="B258:F258"/>
    <mergeCell ref="B259:F259"/>
  </mergeCells>
  <dataValidations count="1">
    <dataValidation allowBlank="1" showInputMessage="1" prompt="先判断本项目是否需要对应的资料&#10;需要的设为“1”&#10;再筛选出“1”" sqref="I2"/>
  </dataValidations>
  <printOptions horizontalCentered="1"/>
  <pageMargins left="0.511811023622047" right="0.511811023622047" top="0.748031496062992" bottom="0.748031496062992" header="0.31496062992126" footer="0.31496062992126"/>
  <pageSetup paperSize="9" fitToWidth="0" fitToHeight="0" orientation="portrait" blackAndWhite="1"/>
  <headerFooter>
    <oddFooter>&amp;R&amp;10&amp;P/&amp;N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B4C7E7"/>
  </sheetPr>
  <dimension ref="B1:J31"/>
  <sheetViews>
    <sheetView workbookViewId="0">
      <pane ySplit="3" topLeftCell="A18" activePane="bottomLeft" state="frozen"/>
      <selection/>
      <selection pane="bottomLeft" activeCell="A1" sqref="A1"/>
    </sheetView>
  </sheetViews>
  <sheetFormatPr defaultColWidth="9" defaultRowHeight="15.75"/>
  <cols>
    <col min="1" max="1" width="12.0833333333333" style="212" hidden="1" customWidth="1"/>
    <col min="2" max="2" width="7.75" style="212" customWidth="1"/>
    <col min="3" max="3" width="14.625" style="212" customWidth="1"/>
    <col min="4" max="4" width="44.375" style="212" customWidth="1"/>
    <col min="5" max="5" width="13.5" style="212" customWidth="1"/>
    <col min="6" max="6" width="10.875" style="212" customWidth="1"/>
    <col min="7" max="8" width="9" style="212"/>
    <col min="9" max="9" width="10.125" style="212" customWidth="1"/>
    <col min="10" max="10" width="24" style="212" hidden="1" customWidth="1" outlineLevel="1"/>
    <col min="11" max="16384" width="9" style="212"/>
  </cols>
  <sheetData>
    <row r="1" ht="23.25" customHeight="1" spans="2:6">
      <c r="B1" s="213" t="s">
        <v>547</v>
      </c>
      <c r="C1" s="213"/>
      <c r="D1" s="213"/>
      <c r="E1" s="213"/>
      <c r="F1" s="213"/>
    </row>
    <row r="2" s="211" customFormat="1" ht="22.5" customHeight="1" spans="2:6">
      <c r="B2" s="211" t="e">
        <f>#REF!</f>
        <v>#REF!</v>
      </c>
      <c r="F2" s="214" t="s">
        <v>548</v>
      </c>
    </row>
    <row r="3" s="211" customFormat="1" ht="26.25" customHeight="1" spans="2:6">
      <c r="B3" s="215" t="s">
        <v>549</v>
      </c>
      <c r="C3" s="216" t="s">
        <v>550</v>
      </c>
      <c r="D3" s="216" t="s">
        <v>551</v>
      </c>
      <c r="E3" s="216" t="s">
        <v>552</v>
      </c>
      <c r="F3" s="217" t="s">
        <v>553</v>
      </c>
    </row>
    <row r="4" s="211" customFormat="1" ht="33.75" customHeight="1" spans="2:9">
      <c r="B4" s="218">
        <v>1</v>
      </c>
      <c r="C4" s="219" t="s">
        <v>554</v>
      </c>
      <c r="D4" s="219" t="s">
        <v>555</v>
      </c>
      <c r="E4" s="219"/>
      <c r="F4" s="220"/>
      <c r="I4" s="227"/>
    </row>
    <row r="5" s="211" customFormat="1" ht="21.75" customHeight="1" spans="2:10">
      <c r="B5" s="218">
        <v>2</v>
      </c>
      <c r="C5" s="219" t="s">
        <v>556</v>
      </c>
      <c r="D5" s="219" t="s">
        <v>557</v>
      </c>
      <c r="E5" s="219"/>
      <c r="F5" s="220"/>
      <c r="J5" s="228" t="s">
        <v>287</v>
      </c>
    </row>
    <row r="6" s="211" customFormat="1" ht="21.75" customHeight="1" spans="2:10">
      <c r="B6" s="218">
        <v>3</v>
      </c>
      <c r="C6" s="219" t="s">
        <v>558</v>
      </c>
      <c r="D6" s="219"/>
      <c r="E6" s="219"/>
      <c r="F6" s="220"/>
      <c r="J6" s="228" t="s">
        <v>296</v>
      </c>
    </row>
    <row r="7" s="211" customFormat="1" ht="33.75" customHeight="1" spans="2:6">
      <c r="B7" s="218">
        <v>-1</v>
      </c>
      <c r="C7" s="219" t="s">
        <v>559</v>
      </c>
      <c r="D7" s="219" t="s">
        <v>560</v>
      </c>
      <c r="E7" s="219"/>
      <c r="F7" s="220"/>
    </row>
    <row r="8" s="211" customFormat="1" ht="45" customHeight="1" spans="2:6">
      <c r="B8" s="218"/>
      <c r="C8" s="219"/>
      <c r="D8" s="219" t="s">
        <v>561</v>
      </c>
      <c r="E8" s="219"/>
      <c r="F8" s="220"/>
    </row>
    <row r="9" s="211" customFormat="1" ht="33.75" customHeight="1" spans="2:6">
      <c r="B9" s="218">
        <v>-2</v>
      </c>
      <c r="C9" s="219" t="s">
        <v>562</v>
      </c>
      <c r="D9" s="219" t="s">
        <v>560</v>
      </c>
      <c r="E9" s="219"/>
      <c r="F9" s="220"/>
    </row>
    <row r="10" s="211" customFormat="1" ht="45" customHeight="1" spans="2:6">
      <c r="B10" s="218"/>
      <c r="C10" s="219"/>
      <c r="D10" s="219" t="s">
        <v>563</v>
      </c>
      <c r="E10" s="219"/>
      <c r="F10" s="220"/>
    </row>
    <row r="11" s="211" customFormat="1" ht="21.75" customHeight="1" spans="2:6">
      <c r="B11" s="218">
        <v>-3</v>
      </c>
      <c r="C11" s="219" t="s">
        <v>564</v>
      </c>
      <c r="D11" s="219" t="s">
        <v>565</v>
      </c>
      <c r="E11" s="219"/>
      <c r="F11" s="220"/>
    </row>
    <row r="12" s="211" customFormat="1" ht="21.75" customHeight="1" spans="2:6">
      <c r="B12" s="218"/>
      <c r="C12" s="219"/>
      <c r="D12" s="219" t="s">
        <v>566</v>
      </c>
      <c r="E12" s="219"/>
      <c r="F12" s="220"/>
    </row>
    <row r="13" s="211" customFormat="1" ht="21.75" customHeight="1" spans="2:6">
      <c r="B13" s="218"/>
      <c r="C13" s="219"/>
      <c r="D13" s="219" t="s">
        <v>567</v>
      </c>
      <c r="E13" s="219"/>
      <c r="F13" s="220"/>
    </row>
    <row r="14" s="211" customFormat="1" ht="21.75" customHeight="1" spans="2:6">
      <c r="B14" s="218">
        <v>-4</v>
      </c>
      <c r="C14" s="219" t="s">
        <v>568</v>
      </c>
      <c r="D14" s="219" t="s">
        <v>569</v>
      </c>
      <c r="E14" s="219"/>
      <c r="F14" s="220"/>
    </row>
    <row r="15" s="211" customFormat="1" ht="21.75" customHeight="1" spans="2:6">
      <c r="B15" s="218">
        <v>-5</v>
      </c>
      <c r="C15" s="219" t="s">
        <v>570</v>
      </c>
      <c r="D15" s="219" t="s">
        <v>571</v>
      </c>
      <c r="E15" s="219"/>
      <c r="F15" s="220"/>
    </row>
    <row r="16" s="211" customFormat="1" ht="33.75" customHeight="1" spans="2:6">
      <c r="B16" s="221" t="s">
        <v>572</v>
      </c>
      <c r="C16" s="219" t="s">
        <v>573</v>
      </c>
      <c r="D16" s="219" t="s">
        <v>574</v>
      </c>
      <c r="E16" s="219"/>
      <c r="F16" s="220"/>
    </row>
    <row r="17" s="211" customFormat="1" ht="33.75" customHeight="1" spans="2:6">
      <c r="B17" s="221" t="s">
        <v>575</v>
      </c>
      <c r="C17" s="219" t="s">
        <v>576</v>
      </c>
      <c r="D17" s="219" t="s">
        <v>577</v>
      </c>
      <c r="E17" s="219"/>
      <c r="F17" s="220"/>
    </row>
    <row r="18" s="211" customFormat="1" ht="67.5" customHeight="1" spans="2:6">
      <c r="B18" s="221" t="s">
        <v>578</v>
      </c>
      <c r="C18" s="219" t="s">
        <v>579</v>
      </c>
      <c r="D18" s="219" t="s">
        <v>580</v>
      </c>
      <c r="E18" s="219"/>
      <c r="F18" s="220"/>
    </row>
    <row r="19" s="211" customFormat="1" ht="21.75" customHeight="1" spans="2:6">
      <c r="B19" s="221" t="s">
        <v>581</v>
      </c>
      <c r="C19" s="219" t="s">
        <v>582</v>
      </c>
      <c r="D19" s="219" t="s">
        <v>583</v>
      </c>
      <c r="E19" s="219"/>
      <c r="F19" s="220"/>
    </row>
    <row r="20" s="211" customFormat="1" ht="33.75" customHeight="1" spans="2:6">
      <c r="B20" s="221" t="s">
        <v>584</v>
      </c>
      <c r="C20" s="219" t="s">
        <v>585</v>
      </c>
      <c r="D20" s="219" t="s">
        <v>586</v>
      </c>
      <c r="E20" s="219"/>
      <c r="F20" s="220"/>
    </row>
    <row r="21" s="211" customFormat="1" ht="21.75" customHeight="1" spans="2:6">
      <c r="B21" s="218">
        <v>9</v>
      </c>
      <c r="C21" s="219" t="s">
        <v>327</v>
      </c>
      <c r="D21" s="219"/>
      <c r="E21" s="219"/>
      <c r="F21" s="220"/>
    </row>
    <row r="22" s="211" customFormat="1" ht="21.75" customHeight="1" spans="2:6">
      <c r="B22" s="221"/>
      <c r="C22" s="219"/>
      <c r="D22" s="219"/>
      <c r="E22" s="219"/>
      <c r="F22" s="220"/>
    </row>
    <row r="23" s="211" customFormat="1" ht="21.75" customHeight="1" spans="2:6">
      <c r="B23" s="222"/>
      <c r="C23" s="223"/>
      <c r="D23" s="223"/>
      <c r="E23" s="223"/>
      <c r="F23" s="224"/>
    </row>
    <row r="24" s="211" customFormat="1" ht="21.75" customHeight="1" spans="2:5">
      <c r="B24" s="225" t="e">
        <f>'在建（设备）'!#REF!</f>
        <v>#REF!</v>
      </c>
      <c r="C24" s="225"/>
      <c r="E24" s="226" t="e">
        <f>'在建（设备）'!#REF!</f>
        <v>#REF!</v>
      </c>
    </row>
    <row r="25" s="211" customFormat="1" ht="21.75" customHeight="1" collapsed="1"/>
    <row r="26" s="211" customFormat="1" ht="21.75" hidden="1" customHeight="1" outlineLevel="1" spans="2:2">
      <c r="B26" s="211" t="s">
        <v>587</v>
      </c>
    </row>
    <row r="27" s="211" customFormat="1" ht="12.75"/>
    <row r="28" s="211" customFormat="1" ht="12.75"/>
    <row r="29" s="211" customFormat="1" ht="12.75"/>
    <row r="30" s="211" customFormat="1" ht="12.75"/>
    <row r="31" s="211" customFormat="1" ht="12.75"/>
  </sheetData>
  <mergeCells count="2">
    <mergeCell ref="B1:F1"/>
    <mergeCell ref="B24:C24"/>
  </mergeCells>
  <printOptions horizontalCentered="1"/>
  <pageMargins left="0.393700787401575" right="0.393700787401575" top="0.590551181102362" bottom="0.78740157480315" header="0.31496062992126" footer="0.31496062992126"/>
  <pageSetup paperSize="9" scale="98" orientation="portrait" blackAndWhite="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L57"/>
  <sheetViews>
    <sheetView workbookViewId="0">
      <pane xSplit="2" ySplit="6" topLeftCell="Y7" activePane="bottomRight" state="frozen"/>
      <selection/>
      <selection pane="topRight"/>
      <selection pane="bottomLeft"/>
      <selection pane="bottomRight" activeCell="A1" sqref="A1"/>
    </sheetView>
  </sheetViews>
  <sheetFormatPr defaultColWidth="9" defaultRowHeight="15.75" customHeight="1"/>
  <cols>
    <col min="1" max="1" width="5" style="4" customWidth="1"/>
    <col min="2" max="2" width="7.25" style="4" customWidth="1" outlineLevel="1"/>
    <col min="3" max="11" width="9" style="4" customWidth="1" outlineLevel="1"/>
    <col min="12" max="12" width="9" style="4"/>
    <col min="13" max="14" width="9" style="4" customWidth="1" outlineLevel="1"/>
    <col min="15" max="15" width="8.5" style="4" customWidth="1"/>
    <col min="16" max="16" width="5.25" style="4" customWidth="1"/>
    <col min="17" max="17" width="5.375" style="4" customWidth="1"/>
    <col min="18" max="18" width="11.375" style="4" customWidth="1"/>
    <col min="19" max="22" width="9" style="4"/>
    <col min="23" max="25" width="9" style="4" customWidth="1" outlineLevel="1"/>
    <col min="26" max="26" width="11.375" style="4" customWidth="1" outlineLevel="1"/>
    <col min="27" max="27" width="6.875" style="4" customWidth="1" outlineLevel="1"/>
    <col min="28" max="28" width="5.75" style="4" customWidth="1" outlineLevel="1"/>
    <col min="29" max="29" width="5.5" style="4" customWidth="1" outlineLevel="1"/>
    <col min="30" max="33" width="5" style="4" customWidth="1" outlineLevel="1"/>
    <col min="34" max="34" width="5.25" style="4" customWidth="1" outlineLevel="1"/>
    <col min="35" max="36" width="5" style="4" customWidth="1" outlineLevel="1"/>
    <col min="37" max="37" width="5.375" style="4" customWidth="1" outlineLevel="1"/>
    <col min="38" max="38" width="4.5" style="4" customWidth="1" outlineLevel="1"/>
    <col min="39" max="40" width="7.75" style="4" customWidth="1" outlineLevel="1"/>
    <col min="41" max="43" width="11" style="4" customWidth="1" outlineLevel="1"/>
    <col min="44" max="47" width="11" style="4" customWidth="1"/>
    <col min="48" max="48" width="7.75" style="4" customWidth="1"/>
    <col min="49" max="49" width="11" style="4" customWidth="1"/>
    <col min="50" max="51" width="7.75" style="4" customWidth="1"/>
    <col min="52" max="52" width="7.5" style="4" customWidth="1"/>
    <col min="53" max="90" width="9" style="4" hidden="1" customWidth="1" outlineLevel="1"/>
    <col min="91" max="16384" width="9" style="4"/>
  </cols>
  <sheetData>
    <row r="1" spans="1:52">
      <c r="A1" s="5" t="s">
        <v>146</v>
      </c>
      <c r="B1" s="7" t="s">
        <v>588</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row>
    <row r="2" s="1" customFormat="1" ht="40.5" customHeight="1" spans="1:52">
      <c r="A2" s="9" t="s">
        <v>589</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row>
    <row r="3" s="2" customFormat="1" ht="14.1" customHeight="1" spans="1:52">
      <c r="A3" s="10" t="str">
        <f>CONCATENATE(封面!D9,封面!F9,封面!G9,封面!H9,封面!I9,封面!J9,封面!K9)</f>
        <v>评估基准日：2022年1月31日</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row>
    <row r="4" s="2" customFormat="1" customHeight="1" spans="1:52">
      <c r="A4" s="11" t="str">
        <f>封面!D7&amp;封面!F7</f>
        <v>被评估单位：中核龙原科技有限公司</v>
      </c>
      <c r="AZ4" s="40" t="s">
        <v>179</v>
      </c>
    </row>
    <row r="5" s="3" customFormat="1" ht="24" customHeight="1" spans="1:90">
      <c r="A5" s="13" t="s">
        <v>243</v>
      </c>
      <c r="B5" s="13" t="s">
        <v>590</v>
      </c>
      <c r="C5" s="13" t="s">
        <v>591</v>
      </c>
      <c r="D5" s="13"/>
      <c r="E5" s="13"/>
      <c r="F5" s="13"/>
      <c r="G5" s="13"/>
      <c r="H5" s="13"/>
      <c r="I5" s="13"/>
      <c r="J5" s="13"/>
      <c r="K5" s="26" t="s">
        <v>592</v>
      </c>
      <c r="L5" s="196" t="s">
        <v>593</v>
      </c>
      <c r="M5" s="196" t="s">
        <v>594</v>
      </c>
      <c r="N5" s="196" t="s">
        <v>595</v>
      </c>
      <c r="O5" s="196" t="s">
        <v>596</v>
      </c>
      <c r="P5" s="196" t="s">
        <v>597</v>
      </c>
      <c r="Q5" s="196" t="s">
        <v>598</v>
      </c>
      <c r="R5" s="196" t="s">
        <v>599</v>
      </c>
      <c r="S5" s="196" t="s">
        <v>600</v>
      </c>
      <c r="T5" s="196" t="s">
        <v>601</v>
      </c>
      <c r="U5" s="196" t="s">
        <v>602</v>
      </c>
      <c r="V5" s="196" t="s">
        <v>603</v>
      </c>
      <c r="W5" s="196" t="s">
        <v>604</v>
      </c>
      <c r="X5" s="196" t="s">
        <v>605</v>
      </c>
      <c r="Y5" s="196" t="s">
        <v>606</v>
      </c>
      <c r="Z5" s="196" t="s">
        <v>607</v>
      </c>
      <c r="AA5" s="196" t="s">
        <v>608</v>
      </c>
      <c r="AB5" s="196" t="s">
        <v>609</v>
      </c>
      <c r="AC5" s="196" t="s">
        <v>610</v>
      </c>
      <c r="AD5" s="196" t="s">
        <v>611</v>
      </c>
      <c r="AE5" s="196" t="s">
        <v>612</v>
      </c>
      <c r="AF5" s="196" t="s">
        <v>613</v>
      </c>
      <c r="AG5" s="196" t="s">
        <v>614</v>
      </c>
      <c r="AH5" s="196" t="s">
        <v>615</v>
      </c>
      <c r="AI5" s="196" t="s">
        <v>616</v>
      </c>
      <c r="AJ5" s="196" t="s">
        <v>617</v>
      </c>
      <c r="AK5" s="196" t="s">
        <v>618</v>
      </c>
      <c r="AL5" s="196" t="s">
        <v>619</v>
      </c>
      <c r="AM5" s="196" t="s">
        <v>620</v>
      </c>
      <c r="AN5" s="196" t="s">
        <v>621</v>
      </c>
      <c r="AO5" s="27" t="s">
        <v>622</v>
      </c>
      <c r="AP5" s="34"/>
      <c r="AQ5" s="35"/>
      <c r="AR5" s="34" t="s">
        <v>623</v>
      </c>
      <c r="AS5" s="34"/>
      <c r="AT5" s="36"/>
      <c r="AU5" s="30" t="s">
        <v>624</v>
      </c>
      <c r="AV5" s="30"/>
      <c r="AW5" s="30"/>
      <c r="AX5" s="41" t="s">
        <v>625</v>
      </c>
      <c r="AY5" s="201" t="s">
        <v>626</v>
      </c>
      <c r="AZ5" s="41" t="s">
        <v>246</v>
      </c>
      <c r="BA5" s="54" t="s">
        <v>627</v>
      </c>
      <c r="BB5" s="202" t="s">
        <v>628</v>
      </c>
      <c r="BC5" s="202" t="s">
        <v>629</v>
      </c>
      <c r="BD5" s="202" t="s">
        <v>630</v>
      </c>
      <c r="BE5" s="204" t="s">
        <v>631</v>
      </c>
      <c r="BF5" s="204" t="s">
        <v>606</v>
      </c>
      <c r="BG5" s="204" t="s">
        <v>632</v>
      </c>
      <c r="BH5" s="204" t="s">
        <v>633</v>
      </c>
      <c r="BI5" s="204" t="s">
        <v>634</v>
      </c>
      <c r="BJ5" s="204" t="s">
        <v>635</v>
      </c>
      <c r="BK5" s="205" t="s">
        <v>636</v>
      </c>
      <c r="BL5" s="204" t="s">
        <v>637</v>
      </c>
      <c r="BM5" s="204" t="s">
        <v>638</v>
      </c>
      <c r="BN5" s="204"/>
      <c r="BO5" s="204"/>
      <c r="BP5" s="204"/>
      <c r="BQ5" s="204"/>
      <c r="BR5" s="204" t="s">
        <v>639</v>
      </c>
      <c r="BS5" s="204"/>
      <c r="BT5" s="204"/>
      <c r="BU5" s="204" t="s">
        <v>640</v>
      </c>
      <c r="BV5" s="204"/>
      <c r="BW5" s="204" t="s">
        <v>641</v>
      </c>
      <c r="BX5" s="204"/>
      <c r="BY5" s="204"/>
      <c r="BZ5" s="204"/>
      <c r="CA5" s="204"/>
      <c r="CB5" s="204"/>
      <c r="CC5" s="204"/>
      <c r="CD5" s="204"/>
      <c r="CE5" s="204"/>
      <c r="CF5" s="204"/>
      <c r="CG5" s="204"/>
      <c r="CH5" s="204"/>
      <c r="CI5" s="208" t="s">
        <v>642</v>
      </c>
      <c r="CJ5" s="208" t="s">
        <v>643</v>
      </c>
      <c r="CK5" s="208" t="s">
        <v>644</v>
      </c>
      <c r="CL5" s="210" t="s">
        <v>645</v>
      </c>
    </row>
    <row r="6" s="3" customFormat="1" ht="24" customHeight="1" spans="1:90">
      <c r="A6" s="13"/>
      <c r="B6" s="13"/>
      <c r="C6" s="13" t="s">
        <v>646</v>
      </c>
      <c r="D6" s="13" t="s">
        <v>647</v>
      </c>
      <c r="E6" s="13" t="s">
        <v>648</v>
      </c>
      <c r="F6" s="13" t="s">
        <v>649</v>
      </c>
      <c r="G6" s="13" t="s">
        <v>650</v>
      </c>
      <c r="H6" s="190" t="s">
        <v>651</v>
      </c>
      <c r="I6" s="13" t="s">
        <v>652</v>
      </c>
      <c r="J6" s="13" t="s">
        <v>653</v>
      </c>
      <c r="K6" s="2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30" t="s">
        <v>654</v>
      </c>
      <c r="AP6" s="27" t="s">
        <v>655</v>
      </c>
      <c r="AQ6" s="37" t="s">
        <v>656</v>
      </c>
      <c r="AR6" s="36" t="s">
        <v>654</v>
      </c>
      <c r="AS6" s="30" t="s">
        <v>655</v>
      </c>
      <c r="AT6" s="30" t="s">
        <v>656</v>
      </c>
      <c r="AU6" s="30" t="s">
        <v>654</v>
      </c>
      <c r="AV6" s="30" t="s">
        <v>657</v>
      </c>
      <c r="AW6" s="30" t="s">
        <v>655</v>
      </c>
      <c r="AX6" s="30"/>
      <c r="AY6" s="203"/>
      <c r="AZ6" s="30"/>
      <c r="BA6" s="55"/>
      <c r="BB6" s="202"/>
      <c r="BC6" s="202"/>
      <c r="BD6" s="202"/>
      <c r="BE6" s="204"/>
      <c r="BF6" s="204"/>
      <c r="BG6" s="204"/>
      <c r="BH6" s="204"/>
      <c r="BI6" s="204"/>
      <c r="BJ6" s="204"/>
      <c r="BK6" s="205"/>
      <c r="BL6" s="204"/>
      <c r="BM6" s="206" t="s">
        <v>658</v>
      </c>
      <c r="BN6" s="206" t="s">
        <v>659</v>
      </c>
      <c r="BO6" s="206" t="s">
        <v>660</v>
      </c>
      <c r="BP6" s="206" t="s">
        <v>661</v>
      </c>
      <c r="BQ6" s="206" t="s">
        <v>662</v>
      </c>
      <c r="BR6" s="206" t="s">
        <v>663</v>
      </c>
      <c r="BS6" s="206" t="s">
        <v>664</v>
      </c>
      <c r="BT6" s="206" t="s">
        <v>665</v>
      </c>
      <c r="BU6" s="206" t="s">
        <v>666</v>
      </c>
      <c r="BV6" s="206" t="s">
        <v>667</v>
      </c>
      <c r="BW6" s="207" t="s">
        <v>668</v>
      </c>
      <c r="BX6" s="204" t="s">
        <v>669</v>
      </c>
      <c r="BY6" s="204" t="s">
        <v>666</v>
      </c>
      <c r="BZ6" s="204" t="s">
        <v>670</v>
      </c>
      <c r="CA6" s="204" t="s">
        <v>671</v>
      </c>
      <c r="CB6" s="204" t="s">
        <v>672</v>
      </c>
      <c r="CC6" s="204" t="s">
        <v>673</v>
      </c>
      <c r="CD6" s="209" t="s">
        <v>674</v>
      </c>
      <c r="CE6" s="209" t="s">
        <v>675</v>
      </c>
      <c r="CF6" s="209" t="s">
        <v>676</v>
      </c>
      <c r="CG6" s="204" t="s">
        <v>677</v>
      </c>
      <c r="CH6" s="209" t="s">
        <v>678</v>
      </c>
      <c r="CI6" s="208"/>
      <c r="CJ6" s="208"/>
      <c r="CK6" s="208"/>
      <c r="CL6" s="210"/>
    </row>
    <row r="7" s="2" customFormat="1" customHeight="1" spans="1:90">
      <c r="A7" s="14"/>
      <c r="B7" s="15"/>
      <c r="C7" s="15"/>
      <c r="D7" s="15"/>
      <c r="E7" s="15"/>
      <c r="F7" s="15"/>
      <c r="G7" s="15"/>
      <c r="H7" s="15"/>
      <c r="I7" s="15"/>
      <c r="J7" s="15"/>
      <c r="K7" s="15"/>
      <c r="L7" s="15"/>
      <c r="M7" s="15"/>
      <c r="N7" s="15"/>
      <c r="O7" s="15"/>
      <c r="P7" s="15"/>
      <c r="Q7" s="15"/>
      <c r="R7" s="198"/>
      <c r="S7" s="15"/>
      <c r="T7" s="15"/>
      <c r="U7" s="15"/>
      <c r="V7" s="15"/>
      <c r="W7" s="15"/>
      <c r="X7" s="15"/>
      <c r="Y7" s="15"/>
      <c r="Z7" s="15"/>
      <c r="AA7" s="14"/>
      <c r="AB7" s="14"/>
      <c r="AC7" s="14"/>
      <c r="AD7" s="14"/>
      <c r="AE7" s="14"/>
      <c r="AF7" s="14"/>
      <c r="AG7" s="14"/>
      <c r="AH7" s="15"/>
      <c r="AI7" s="14"/>
      <c r="AJ7" s="14"/>
      <c r="AK7" s="31"/>
      <c r="AL7" s="31"/>
      <c r="AM7" s="50"/>
      <c r="AN7" s="19" t="str">
        <f t="shared" ref="AN7:AN25" si="0">IF(AM7=0,"",AR7/AM7)</f>
        <v/>
      </c>
      <c r="AO7" s="19"/>
      <c r="AP7" s="33"/>
      <c r="AQ7" s="38"/>
      <c r="AR7" s="39"/>
      <c r="AS7" s="19"/>
      <c r="AT7" s="19"/>
      <c r="AU7" s="19">
        <f t="shared" ref="AU7:AU24" si="1">ROUND(R7*AY7,-1)</f>
        <v>0</v>
      </c>
      <c r="AV7" s="14"/>
      <c r="AW7" s="19">
        <f t="shared" ref="AW7:AW24" si="2">ROUND(AU7*AV7/100,0)</f>
        <v>0</v>
      </c>
      <c r="AX7" s="19" t="str">
        <f t="shared" ref="AX7:AX27" si="3">IF(AS7=0,"",(AW7-AS7)/AS7*100)</f>
        <v/>
      </c>
      <c r="AY7" s="19"/>
      <c r="AZ7" s="15"/>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row>
    <row r="8" s="2" customFormat="1" customHeight="1" spans="1:90">
      <c r="A8" s="14"/>
      <c r="B8" s="15"/>
      <c r="C8" s="15"/>
      <c r="D8" s="15"/>
      <c r="E8" s="15"/>
      <c r="F8" s="15"/>
      <c r="G8" s="15"/>
      <c r="H8" s="15"/>
      <c r="I8" s="15"/>
      <c r="J8" s="15"/>
      <c r="K8" s="15"/>
      <c r="L8" s="15"/>
      <c r="M8" s="15"/>
      <c r="N8" s="15"/>
      <c r="O8" s="15"/>
      <c r="P8" s="15"/>
      <c r="Q8" s="15"/>
      <c r="R8" s="199"/>
      <c r="S8" s="15"/>
      <c r="T8" s="15"/>
      <c r="U8" s="15"/>
      <c r="V8" s="15"/>
      <c r="W8" s="15"/>
      <c r="X8" s="15"/>
      <c r="Y8" s="15"/>
      <c r="Z8" s="15"/>
      <c r="AA8" s="14"/>
      <c r="AB8" s="14"/>
      <c r="AC8" s="14"/>
      <c r="AD8" s="14"/>
      <c r="AE8" s="14"/>
      <c r="AF8" s="14"/>
      <c r="AG8" s="14"/>
      <c r="AH8" s="15"/>
      <c r="AI8" s="14"/>
      <c r="AJ8" s="14"/>
      <c r="AK8" s="31"/>
      <c r="AL8" s="31"/>
      <c r="AM8" s="50"/>
      <c r="AN8" s="19" t="str">
        <f t="shared" si="0"/>
        <v/>
      </c>
      <c r="AO8" s="19"/>
      <c r="AP8" s="33"/>
      <c r="AQ8" s="38"/>
      <c r="AR8" s="39"/>
      <c r="AS8" s="19"/>
      <c r="AT8" s="19"/>
      <c r="AU8" s="19">
        <f t="shared" si="1"/>
        <v>0</v>
      </c>
      <c r="AV8" s="14"/>
      <c r="AW8" s="19">
        <f t="shared" si="2"/>
        <v>0</v>
      </c>
      <c r="AX8" s="19" t="str">
        <f t="shared" si="3"/>
        <v/>
      </c>
      <c r="AY8" s="19"/>
      <c r="AZ8" s="15"/>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row>
    <row r="9" s="2" customFormat="1" customHeight="1" spans="1:90">
      <c r="A9" s="14"/>
      <c r="B9" s="15"/>
      <c r="C9" s="15"/>
      <c r="D9" s="15"/>
      <c r="E9" s="15"/>
      <c r="F9" s="15"/>
      <c r="G9" s="15"/>
      <c r="H9" s="15"/>
      <c r="I9" s="15"/>
      <c r="J9" s="15"/>
      <c r="K9" s="15"/>
      <c r="L9" s="15"/>
      <c r="M9" s="15"/>
      <c r="N9" s="15"/>
      <c r="O9" s="15"/>
      <c r="P9" s="15"/>
      <c r="Q9" s="15"/>
      <c r="R9" s="198"/>
      <c r="S9" s="15"/>
      <c r="T9" s="15"/>
      <c r="U9" s="15"/>
      <c r="V9" s="15"/>
      <c r="W9" s="15"/>
      <c r="X9" s="15"/>
      <c r="Y9" s="15"/>
      <c r="Z9" s="15"/>
      <c r="AA9" s="14"/>
      <c r="AB9" s="14"/>
      <c r="AC9" s="14"/>
      <c r="AD9" s="14"/>
      <c r="AE9" s="14"/>
      <c r="AF9" s="14"/>
      <c r="AG9" s="14"/>
      <c r="AH9" s="15"/>
      <c r="AI9" s="14"/>
      <c r="AJ9" s="14"/>
      <c r="AK9" s="31"/>
      <c r="AL9" s="31"/>
      <c r="AM9" s="50"/>
      <c r="AN9" s="19" t="str">
        <f t="shared" si="0"/>
        <v/>
      </c>
      <c r="AO9" s="19"/>
      <c r="AP9" s="33"/>
      <c r="AQ9" s="38"/>
      <c r="AR9" s="39"/>
      <c r="AS9" s="19"/>
      <c r="AT9" s="19"/>
      <c r="AU9" s="19">
        <f t="shared" si="1"/>
        <v>0</v>
      </c>
      <c r="AV9" s="14"/>
      <c r="AW9" s="19">
        <f t="shared" si="2"/>
        <v>0</v>
      </c>
      <c r="AX9" s="19" t="str">
        <f t="shared" si="3"/>
        <v/>
      </c>
      <c r="AY9" s="19"/>
      <c r="AZ9" s="15"/>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row>
    <row r="10" s="2" customFormat="1" customHeight="1" spans="1:90">
      <c r="A10" s="14"/>
      <c r="B10" s="15"/>
      <c r="C10" s="15"/>
      <c r="D10" s="15"/>
      <c r="E10" s="15"/>
      <c r="F10" s="15"/>
      <c r="G10" s="15"/>
      <c r="H10" s="15"/>
      <c r="I10" s="15"/>
      <c r="J10" s="15"/>
      <c r="K10" s="15"/>
      <c r="L10" s="15"/>
      <c r="M10" s="15"/>
      <c r="N10" s="15"/>
      <c r="O10" s="15"/>
      <c r="P10" s="15"/>
      <c r="Q10" s="15"/>
      <c r="R10" s="198"/>
      <c r="S10" s="15"/>
      <c r="T10" s="15"/>
      <c r="U10" s="15"/>
      <c r="V10" s="15"/>
      <c r="W10" s="15"/>
      <c r="X10" s="15"/>
      <c r="Y10" s="15"/>
      <c r="Z10" s="15"/>
      <c r="AA10" s="14"/>
      <c r="AB10" s="14"/>
      <c r="AC10" s="14"/>
      <c r="AD10" s="14"/>
      <c r="AE10" s="14"/>
      <c r="AF10" s="14"/>
      <c r="AG10" s="14"/>
      <c r="AH10" s="15"/>
      <c r="AI10" s="14"/>
      <c r="AJ10" s="14"/>
      <c r="AK10" s="31"/>
      <c r="AL10" s="31"/>
      <c r="AM10" s="50"/>
      <c r="AN10" s="19" t="str">
        <f t="shared" si="0"/>
        <v/>
      </c>
      <c r="AO10" s="19"/>
      <c r="AP10" s="33"/>
      <c r="AQ10" s="38"/>
      <c r="AR10" s="39"/>
      <c r="AS10" s="19"/>
      <c r="AT10" s="19"/>
      <c r="AU10" s="19">
        <f t="shared" si="1"/>
        <v>0</v>
      </c>
      <c r="AV10" s="14"/>
      <c r="AW10" s="19">
        <f t="shared" si="2"/>
        <v>0</v>
      </c>
      <c r="AX10" s="19" t="str">
        <f t="shared" si="3"/>
        <v/>
      </c>
      <c r="AY10" s="19"/>
      <c r="AZ10" s="15"/>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row>
    <row r="11" s="2" customFormat="1" customHeight="1" spans="1:90">
      <c r="A11" s="14"/>
      <c r="B11" s="15"/>
      <c r="C11" s="15"/>
      <c r="D11" s="15"/>
      <c r="E11" s="15"/>
      <c r="F11" s="15"/>
      <c r="G11" s="15"/>
      <c r="H11" s="15"/>
      <c r="I11" s="15"/>
      <c r="J11" s="15"/>
      <c r="K11" s="15"/>
      <c r="L11" s="15"/>
      <c r="M11" s="15"/>
      <c r="N11" s="15"/>
      <c r="O11" s="15"/>
      <c r="P11" s="15"/>
      <c r="Q11" s="15"/>
      <c r="R11" s="198"/>
      <c r="S11" s="15"/>
      <c r="T11" s="15"/>
      <c r="U11" s="15"/>
      <c r="V11" s="15"/>
      <c r="W11" s="15"/>
      <c r="X11" s="15"/>
      <c r="Y11" s="15"/>
      <c r="Z11" s="15"/>
      <c r="AA11" s="14"/>
      <c r="AB11" s="14"/>
      <c r="AC11" s="14"/>
      <c r="AD11" s="14"/>
      <c r="AE11" s="14"/>
      <c r="AF11" s="14"/>
      <c r="AG11" s="14"/>
      <c r="AH11" s="15"/>
      <c r="AI11" s="14"/>
      <c r="AJ11" s="14"/>
      <c r="AK11" s="31"/>
      <c r="AL11" s="31"/>
      <c r="AM11" s="50"/>
      <c r="AN11" s="19" t="str">
        <f t="shared" si="0"/>
        <v/>
      </c>
      <c r="AO11" s="19"/>
      <c r="AP11" s="33"/>
      <c r="AQ11" s="38"/>
      <c r="AR11" s="39"/>
      <c r="AS11" s="19"/>
      <c r="AT11" s="19"/>
      <c r="AU11" s="19">
        <f t="shared" si="1"/>
        <v>0</v>
      </c>
      <c r="AV11" s="14"/>
      <c r="AW11" s="19">
        <f t="shared" si="2"/>
        <v>0</v>
      </c>
      <c r="AX11" s="19" t="str">
        <f t="shared" si="3"/>
        <v/>
      </c>
      <c r="AY11" s="19"/>
      <c r="AZ11" s="15"/>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row>
    <row r="12" s="2" customFormat="1" customHeight="1" spans="1:90">
      <c r="A12" s="14"/>
      <c r="B12" s="15"/>
      <c r="C12" s="15"/>
      <c r="D12" s="15"/>
      <c r="E12" s="15"/>
      <c r="F12" s="15"/>
      <c r="G12" s="15"/>
      <c r="H12" s="15"/>
      <c r="I12" s="15"/>
      <c r="J12" s="15"/>
      <c r="K12" s="15"/>
      <c r="L12" s="15"/>
      <c r="M12" s="15"/>
      <c r="N12" s="15"/>
      <c r="O12" s="15"/>
      <c r="P12" s="15"/>
      <c r="Q12" s="15"/>
      <c r="R12" s="198"/>
      <c r="S12" s="15"/>
      <c r="T12" s="15"/>
      <c r="U12" s="15"/>
      <c r="V12" s="15"/>
      <c r="W12" s="15"/>
      <c r="X12" s="15"/>
      <c r="Y12" s="15"/>
      <c r="Z12" s="15"/>
      <c r="AA12" s="14"/>
      <c r="AB12" s="14"/>
      <c r="AC12" s="14"/>
      <c r="AD12" s="14"/>
      <c r="AE12" s="14"/>
      <c r="AF12" s="14"/>
      <c r="AG12" s="14"/>
      <c r="AH12" s="15"/>
      <c r="AI12" s="14"/>
      <c r="AJ12" s="14"/>
      <c r="AK12" s="31"/>
      <c r="AL12" s="31"/>
      <c r="AM12" s="50"/>
      <c r="AN12" s="19" t="str">
        <f t="shared" si="0"/>
        <v/>
      </c>
      <c r="AO12" s="19"/>
      <c r="AP12" s="33"/>
      <c r="AQ12" s="38"/>
      <c r="AR12" s="39"/>
      <c r="AS12" s="19"/>
      <c r="AT12" s="19"/>
      <c r="AU12" s="19">
        <f t="shared" si="1"/>
        <v>0</v>
      </c>
      <c r="AV12" s="14"/>
      <c r="AW12" s="19">
        <f t="shared" si="2"/>
        <v>0</v>
      </c>
      <c r="AX12" s="19" t="str">
        <f t="shared" si="3"/>
        <v/>
      </c>
      <c r="AY12" s="19"/>
      <c r="AZ12" s="15"/>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row>
    <row r="13" s="2" customFormat="1" customHeight="1" spans="1:90">
      <c r="A13" s="14"/>
      <c r="B13" s="15"/>
      <c r="C13" s="15"/>
      <c r="D13" s="15"/>
      <c r="E13" s="15"/>
      <c r="F13" s="15"/>
      <c r="G13" s="15"/>
      <c r="H13" s="15"/>
      <c r="I13" s="15"/>
      <c r="J13" s="15"/>
      <c r="K13" s="15"/>
      <c r="L13" s="15"/>
      <c r="M13" s="15"/>
      <c r="N13" s="15"/>
      <c r="O13" s="15"/>
      <c r="P13" s="15"/>
      <c r="Q13" s="15"/>
      <c r="R13" s="198"/>
      <c r="S13" s="15"/>
      <c r="T13" s="15"/>
      <c r="U13" s="15"/>
      <c r="V13" s="15"/>
      <c r="W13" s="15"/>
      <c r="X13" s="15"/>
      <c r="Y13" s="15"/>
      <c r="Z13" s="15"/>
      <c r="AA13" s="14"/>
      <c r="AB13" s="14"/>
      <c r="AC13" s="14"/>
      <c r="AD13" s="14"/>
      <c r="AE13" s="14"/>
      <c r="AF13" s="14"/>
      <c r="AG13" s="14"/>
      <c r="AH13" s="15"/>
      <c r="AI13" s="14"/>
      <c r="AJ13" s="14"/>
      <c r="AK13" s="31"/>
      <c r="AL13" s="31"/>
      <c r="AM13" s="50"/>
      <c r="AN13" s="19" t="str">
        <f t="shared" si="0"/>
        <v/>
      </c>
      <c r="AO13" s="19"/>
      <c r="AP13" s="33"/>
      <c r="AQ13" s="38"/>
      <c r="AR13" s="39"/>
      <c r="AS13" s="19"/>
      <c r="AT13" s="19"/>
      <c r="AU13" s="19">
        <f t="shared" si="1"/>
        <v>0</v>
      </c>
      <c r="AV13" s="14"/>
      <c r="AW13" s="19">
        <f t="shared" si="2"/>
        <v>0</v>
      </c>
      <c r="AX13" s="19" t="str">
        <f t="shared" si="3"/>
        <v/>
      </c>
      <c r="AY13" s="19"/>
      <c r="AZ13" s="15"/>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row>
    <row r="14" s="2" customFormat="1" customHeight="1" spans="1:90">
      <c r="A14" s="14"/>
      <c r="B14" s="15"/>
      <c r="C14" s="15"/>
      <c r="D14" s="15"/>
      <c r="E14" s="15"/>
      <c r="F14" s="15"/>
      <c r="G14" s="15"/>
      <c r="H14" s="15"/>
      <c r="I14" s="15"/>
      <c r="J14" s="15"/>
      <c r="K14" s="15"/>
      <c r="L14" s="15"/>
      <c r="M14" s="15"/>
      <c r="N14" s="15"/>
      <c r="O14" s="15"/>
      <c r="P14" s="15"/>
      <c r="Q14" s="15"/>
      <c r="R14" s="198"/>
      <c r="S14" s="15"/>
      <c r="T14" s="15"/>
      <c r="U14" s="15"/>
      <c r="V14" s="15"/>
      <c r="W14" s="15"/>
      <c r="X14" s="15"/>
      <c r="Y14" s="15"/>
      <c r="Z14" s="15"/>
      <c r="AA14" s="14"/>
      <c r="AB14" s="14"/>
      <c r="AC14" s="14"/>
      <c r="AD14" s="14"/>
      <c r="AE14" s="14"/>
      <c r="AF14" s="14"/>
      <c r="AG14" s="14"/>
      <c r="AH14" s="15"/>
      <c r="AI14" s="14"/>
      <c r="AJ14" s="14"/>
      <c r="AK14" s="31"/>
      <c r="AL14" s="31"/>
      <c r="AM14" s="50"/>
      <c r="AN14" s="19" t="str">
        <f t="shared" si="0"/>
        <v/>
      </c>
      <c r="AO14" s="19"/>
      <c r="AP14" s="33"/>
      <c r="AQ14" s="38"/>
      <c r="AR14" s="39"/>
      <c r="AS14" s="19"/>
      <c r="AT14" s="19"/>
      <c r="AU14" s="19">
        <f t="shared" si="1"/>
        <v>0</v>
      </c>
      <c r="AV14" s="14"/>
      <c r="AW14" s="19">
        <f t="shared" si="2"/>
        <v>0</v>
      </c>
      <c r="AX14" s="19" t="str">
        <f t="shared" si="3"/>
        <v/>
      </c>
      <c r="AY14" s="19"/>
      <c r="AZ14" s="15"/>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row>
    <row r="15" s="2" customFormat="1" customHeight="1" spans="1:90">
      <c r="A15" s="14"/>
      <c r="B15" s="15"/>
      <c r="C15" s="15"/>
      <c r="D15" s="15"/>
      <c r="E15" s="15"/>
      <c r="F15" s="15"/>
      <c r="G15" s="15"/>
      <c r="H15" s="15"/>
      <c r="I15" s="15"/>
      <c r="J15" s="15"/>
      <c r="K15" s="15"/>
      <c r="L15" s="15"/>
      <c r="M15" s="15"/>
      <c r="N15" s="15"/>
      <c r="O15" s="15"/>
      <c r="P15" s="15"/>
      <c r="Q15" s="15"/>
      <c r="R15" s="198"/>
      <c r="S15" s="15"/>
      <c r="T15" s="15"/>
      <c r="U15" s="15"/>
      <c r="V15" s="15"/>
      <c r="W15" s="15"/>
      <c r="X15" s="15"/>
      <c r="Y15" s="15"/>
      <c r="Z15" s="15"/>
      <c r="AA15" s="14"/>
      <c r="AB15" s="14"/>
      <c r="AC15" s="14"/>
      <c r="AD15" s="14"/>
      <c r="AE15" s="14"/>
      <c r="AF15" s="14"/>
      <c r="AG15" s="14"/>
      <c r="AH15" s="15"/>
      <c r="AI15" s="14"/>
      <c r="AJ15" s="14"/>
      <c r="AK15" s="31"/>
      <c r="AL15" s="31"/>
      <c r="AM15" s="50"/>
      <c r="AN15" s="19" t="str">
        <f t="shared" si="0"/>
        <v/>
      </c>
      <c r="AO15" s="19"/>
      <c r="AP15" s="33"/>
      <c r="AQ15" s="38"/>
      <c r="AR15" s="39"/>
      <c r="AS15" s="19"/>
      <c r="AT15" s="19"/>
      <c r="AU15" s="19">
        <f t="shared" si="1"/>
        <v>0</v>
      </c>
      <c r="AV15" s="14"/>
      <c r="AW15" s="19">
        <f t="shared" si="2"/>
        <v>0</v>
      </c>
      <c r="AX15" s="19" t="str">
        <f t="shared" si="3"/>
        <v/>
      </c>
      <c r="AY15" s="19"/>
      <c r="AZ15" s="15"/>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row>
    <row r="16" s="2" customFormat="1" customHeight="1" spans="1:90">
      <c r="A16" s="14"/>
      <c r="B16" s="15"/>
      <c r="C16" s="15"/>
      <c r="D16" s="15"/>
      <c r="E16" s="15"/>
      <c r="F16" s="15"/>
      <c r="G16" s="15"/>
      <c r="H16" s="15"/>
      <c r="I16" s="15"/>
      <c r="J16" s="15"/>
      <c r="K16" s="15"/>
      <c r="L16" s="15"/>
      <c r="M16" s="15"/>
      <c r="N16" s="15"/>
      <c r="O16" s="15"/>
      <c r="P16" s="15"/>
      <c r="Q16" s="15"/>
      <c r="R16" s="198"/>
      <c r="S16" s="15"/>
      <c r="T16" s="15"/>
      <c r="U16" s="15"/>
      <c r="V16" s="15"/>
      <c r="W16" s="15"/>
      <c r="X16" s="15"/>
      <c r="Y16" s="15"/>
      <c r="Z16" s="15"/>
      <c r="AA16" s="14"/>
      <c r="AB16" s="14"/>
      <c r="AC16" s="14"/>
      <c r="AD16" s="14"/>
      <c r="AE16" s="14"/>
      <c r="AF16" s="14"/>
      <c r="AG16" s="14"/>
      <c r="AH16" s="15"/>
      <c r="AI16" s="14"/>
      <c r="AJ16" s="14"/>
      <c r="AK16" s="31"/>
      <c r="AL16" s="31"/>
      <c r="AM16" s="50"/>
      <c r="AN16" s="19" t="str">
        <f t="shared" si="0"/>
        <v/>
      </c>
      <c r="AO16" s="19"/>
      <c r="AP16" s="33"/>
      <c r="AQ16" s="38"/>
      <c r="AR16" s="39"/>
      <c r="AS16" s="19"/>
      <c r="AT16" s="19"/>
      <c r="AU16" s="19">
        <f t="shared" si="1"/>
        <v>0</v>
      </c>
      <c r="AV16" s="14"/>
      <c r="AW16" s="19">
        <f t="shared" si="2"/>
        <v>0</v>
      </c>
      <c r="AX16" s="19" t="str">
        <f t="shared" si="3"/>
        <v/>
      </c>
      <c r="AY16" s="19"/>
      <c r="AZ16" s="15"/>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row>
    <row r="17" s="2" customFormat="1" customHeight="1" spans="1:90">
      <c r="A17" s="14"/>
      <c r="B17" s="15"/>
      <c r="C17" s="15"/>
      <c r="D17" s="15"/>
      <c r="E17" s="15"/>
      <c r="F17" s="15"/>
      <c r="G17" s="15"/>
      <c r="H17" s="15"/>
      <c r="I17" s="15"/>
      <c r="J17" s="15"/>
      <c r="K17" s="15"/>
      <c r="L17" s="15"/>
      <c r="M17" s="15"/>
      <c r="N17" s="15"/>
      <c r="O17" s="15"/>
      <c r="P17" s="15"/>
      <c r="Q17" s="15"/>
      <c r="R17" s="198"/>
      <c r="S17" s="15"/>
      <c r="T17" s="15"/>
      <c r="U17" s="15"/>
      <c r="V17" s="15"/>
      <c r="W17" s="15"/>
      <c r="X17" s="15"/>
      <c r="Y17" s="15"/>
      <c r="Z17" s="15"/>
      <c r="AA17" s="14"/>
      <c r="AB17" s="14"/>
      <c r="AC17" s="14"/>
      <c r="AD17" s="14"/>
      <c r="AE17" s="14"/>
      <c r="AF17" s="14"/>
      <c r="AG17" s="14"/>
      <c r="AH17" s="15"/>
      <c r="AI17" s="14"/>
      <c r="AJ17" s="14"/>
      <c r="AK17" s="31"/>
      <c r="AL17" s="31"/>
      <c r="AM17" s="50"/>
      <c r="AN17" s="19" t="str">
        <f t="shared" si="0"/>
        <v/>
      </c>
      <c r="AO17" s="19"/>
      <c r="AP17" s="33"/>
      <c r="AQ17" s="38"/>
      <c r="AR17" s="39"/>
      <c r="AS17" s="19"/>
      <c r="AT17" s="19"/>
      <c r="AU17" s="19">
        <f t="shared" si="1"/>
        <v>0</v>
      </c>
      <c r="AV17" s="14"/>
      <c r="AW17" s="19">
        <f t="shared" si="2"/>
        <v>0</v>
      </c>
      <c r="AX17" s="19" t="str">
        <f t="shared" si="3"/>
        <v/>
      </c>
      <c r="AY17" s="19"/>
      <c r="AZ17" s="15"/>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row>
    <row r="18" s="2" customFormat="1" customHeight="1" spans="1:90">
      <c r="A18" s="14"/>
      <c r="B18" s="15"/>
      <c r="C18" s="15"/>
      <c r="D18" s="15"/>
      <c r="E18" s="15"/>
      <c r="F18" s="15"/>
      <c r="G18" s="15"/>
      <c r="H18" s="15"/>
      <c r="I18" s="15"/>
      <c r="J18" s="15"/>
      <c r="K18" s="15"/>
      <c r="L18" s="15"/>
      <c r="M18" s="15"/>
      <c r="N18" s="15"/>
      <c r="O18" s="15"/>
      <c r="P18" s="15"/>
      <c r="Q18" s="15"/>
      <c r="R18" s="198"/>
      <c r="S18" s="15"/>
      <c r="T18" s="15"/>
      <c r="U18" s="15"/>
      <c r="V18" s="15"/>
      <c r="W18" s="15"/>
      <c r="X18" s="15"/>
      <c r="Y18" s="15"/>
      <c r="Z18" s="15"/>
      <c r="AA18" s="14"/>
      <c r="AB18" s="14"/>
      <c r="AC18" s="14"/>
      <c r="AD18" s="14"/>
      <c r="AE18" s="14"/>
      <c r="AF18" s="14"/>
      <c r="AG18" s="14"/>
      <c r="AH18" s="15"/>
      <c r="AI18" s="14"/>
      <c r="AJ18" s="14"/>
      <c r="AK18" s="31"/>
      <c r="AL18" s="31"/>
      <c r="AM18" s="50"/>
      <c r="AN18" s="19" t="str">
        <f t="shared" si="0"/>
        <v/>
      </c>
      <c r="AO18" s="19"/>
      <c r="AP18" s="33"/>
      <c r="AQ18" s="38"/>
      <c r="AR18" s="39"/>
      <c r="AS18" s="19"/>
      <c r="AT18" s="19"/>
      <c r="AU18" s="19">
        <f t="shared" si="1"/>
        <v>0</v>
      </c>
      <c r="AV18" s="14"/>
      <c r="AW18" s="19">
        <f t="shared" si="2"/>
        <v>0</v>
      </c>
      <c r="AX18" s="19" t="str">
        <f t="shared" si="3"/>
        <v/>
      </c>
      <c r="AY18" s="19"/>
      <c r="AZ18" s="15"/>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row>
    <row r="19" s="2" customFormat="1" customHeight="1" spans="1:90">
      <c r="A19" s="14"/>
      <c r="B19" s="15"/>
      <c r="C19" s="15"/>
      <c r="D19" s="15"/>
      <c r="E19" s="15"/>
      <c r="F19" s="15"/>
      <c r="G19" s="15"/>
      <c r="H19" s="15"/>
      <c r="I19" s="15"/>
      <c r="J19" s="15"/>
      <c r="K19" s="15"/>
      <c r="L19" s="15"/>
      <c r="M19" s="15"/>
      <c r="N19" s="15"/>
      <c r="O19" s="15"/>
      <c r="P19" s="15"/>
      <c r="Q19" s="15"/>
      <c r="R19" s="198"/>
      <c r="S19" s="15"/>
      <c r="T19" s="15"/>
      <c r="U19" s="15"/>
      <c r="V19" s="15"/>
      <c r="W19" s="15"/>
      <c r="X19" s="15"/>
      <c r="Y19" s="15"/>
      <c r="Z19" s="15"/>
      <c r="AA19" s="14"/>
      <c r="AB19" s="14"/>
      <c r="AC19" s="14"/>
      <c r="AD19" s="14"/>
      <c r="AE19" s="14"/>
      <c r="AF19" s="14"/>
      <c r="AG19" s="14"/>
      <c r="AH19" s="15"/>
      <c r="AI19" s="14"/>
      <c r="AJ19" s="14"/>
      <c r="AK19" s="31"/>
      <c r="AL19" s="31"/>
      <c r="AM19" s="50"/>
      <c r="AN19" s="19" t="str">
        <f t="shared" si="0"/>
        <v/>
      </c>
      <c r="AO19" s="19"/>
      <c r="AP19" s="33"/>
      <c r="AQ19" s="38"/>
      <c r="AR19" s="39"/>
      <c r="AS19" s="19"/>
      <c r="AT19" s="19"/>
      <c r="AU19" s="19">
        <f t="shared" si="1"/>
        <v>0</v>
      </c>
      <c r="AV19" s="14"/>
      <c r="AW19" s="19">
        <f t="shared" si="2"/>
        <v>0</v>
      </c>
      <c r="AX19" s="19" t="str">
        <f t="shared" si="3"/>
        <v/>
      </c>
      <c r="AY19" s="19"/>
      <c r="AZ19" s="15"/>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row>
    <row r="20" s="2" customFormat="1" customHeight="1" spans="1:90">
      <c r="A20" s="14"/>
      <c r="B20" s="15"/>
      <c r="C20" s="15"/>
      <c r="D20" s="15"/>
      <c r="E20" s="15"/>
      <c r="F20" s="15"/>
      <c r="G20" s="15"/>
      <c r="H20" s="15"/>
      <c r="I20" s="15"/>
      <c r="J20" s="15"/>
      <c r="K20" s="15"/>
      <c r="L20" s="15"/>
      <c r="M20" s="15"/>
      <c r="N20" s="15"/>
      <c r="O20" s="15"/>
      <c r="P20" s="15"/>
      <c r="Q20" s="15"/>
      <c r="R20" s="198"/>
      <c r="S20" s="15"/>
      <c r="T20" s="15"/>
      <c r="U20" s="15"/>
      <c r="V20" s="15"/>
      <c r="W20" s="15"/>
      <c r="X20" s="15"/>
      <c r="Y20" s="15"/>
      <c r="Z20" s="15"/>
      <c r="AA20" s="14"/>
      <c r="AB20" s="14"/>
      <c r="AC20" s="14"/>
      <c r="AD20" s="14"/>
      <c r="AE20" s="14"/>
      <c r="AF20" s="14"/>
      <c r="AG20" s="14"/>
      <c r="AH20" s="15"/>
      <c r="AI20" s="14"/>
      <c r="AJ20" s="14"/>
      <c r="AK20" s="31"/>
      <c r="AL20" s="31"/>
      <c r="AM20" s="50"/>
      <c r="AN20" s="19" t="str">
        <f t="shared" si="0"/>
        <v/>
      </c>
      <c r="AO20" s="19"/>
      <c r="AP20" s="33"/>
      <c r="AQ20" s="38"/>
      <c r="AR20" s="39"/>
      <c r="AS20" s="19"/>
      <c r="AT20" s="19"/>
      <c r="AU20" s="19">
        <f t="shared" si="1"/>
        <v>0</v>
      </c>
      <c r="AV20" s="14"/>
      <c r="AW20" s="19">
        <f t="shared" si="2"/>
        <v>0</v>
      </c>
      <c r="AX20" s="19" t="str">
        <f t="shared" si="3"/>
        <v/>
      </c>
      <c r="AY20" s="19"/>
      <c r="AZ20" s="15"/>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row>
    <row r="21" s="2" customFormat="1" customHeight="1" spans="1:90">
      <c r="A21" s="14"/>
      <c r="B21" s="15"/>
      <c r="C21" s="15"/>
      <c r="D21" s="15"/>
      <c r="E21" s="15"/>
      <c r="F21" s="15"/>
      <c r="G21" s="15"/>
      <c r="H21" s="15"/>
      <c r="I21" s="15"/>
      <c r="J21" s="15"/>
      <c r="K21" s="15"/>
      <c r="L21" s="15"/>
      <c r="M21" s="15"/>
      <c r="N21" s="15"/>
      <c r="O21" s="15"/>
      <c r="P21" s="15"/>
      <c r="Q21" s="15"/>
      <c r="R21" s="198"/>
      <c r="S21" s="15"/>
      <c r="T21" s="15"/>
      <c r="U21" s="15"/>
      <c r="V21" s="15"/>
      <c r="W21" s="15"/>
      <c r="X21" s="15"/>
      <c r="Y21" s="15"/>
      <c r="Z21" s="15"/>
      <c r="AA21" s="14"/>
      <c r="AB21" s="14"/>
      <c r="AC21" s="14"/>
      <c r="AD21" s="14"/>
      <c r="AE21" s="14"/>
      <c r="AF21" s="14"/>
      <c r="AG21" s="14"/>
      <c r="AH21" s="15"/>
      <c r="AI21" s="14"/>
      <c r="AJ21" s="14"/>
      <c r="AK21" s="31"/>
      <c r="AL21" s="31"/>
      <c r="AM21" s="50"/>
      <c r="AN21" s="19" t="str">
        <f t="shared" si="0"/>
        <v/>
      </c>
      <c r="AO21" s="19"/>
      <c r="AP21" s="33"/>
      <c r="AQ21" s="38"/>
      <c r="AR21" s="39"/>
      <c r="AS21" s="19"/>
      <c r="AT21" s="19"/>
      <c r="AU21" s="19">
        <f t="shared" si="1"/>
        <v>0</v>
      </c>
      <c r="AV21" s="14"/>
      <c r="AW21" s="19">
        <f t="shared" si="2"/>
        <v>0</v>
      </c>
      <c r="AX21" s="19" t="str">
        <f t="shared" si="3"/>
        <v/>
      </c>
      <c r="AY21" s="19"/>
      <c r="AZ21" s="15"/>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row>
    <row r="22" s="2" customFormat="1" customHeight="1" spans="1:90">
      <c r="A22" s="14"/>
      <c r="B22" s="15"/>
      <c r="C22" s="15"/>
      <c r="D22" s="15"/>
      <c r="E22" s="15"/>
      <c r="F22" s="15"/>
      <c r="G22" s="15"/>
      <c r="H22" s="15"/>
      <c r="I22" s="15"/>
      <c r="J22" s="15"/>
      <c r="K22" s="15"/>
      <c r="L22" s="15"/>
      <c r="M22" s="15"/>
      <c r="N22" s="15"/>
      <c r="O22" s="15"/>
      <c r="P22" s="15"/>
      <c r="Q22" s="15"/>
      <c r="R22" s="198"/>
      <c r="S22" s="15"/>
      <c r="T22" s="15"/>
      <c r="U22" s="15"/>
      <c r="V22" s="15"/>
      <c r="W22" s="15"/>
      <c r="X22" s="15"/>
      <c r="Y22" s="15"/>
      <c r="Z22" s="15"/>
      <c r="AA22" s="14"/>
      <c r="AB22" s="14"/>
      <c r="AC22" s="14"/>
      <c r="AD22" s="14"/>
      <c r="AE22" s="14"/>
      <c r="AF22" s="14"/>
      <c r="AG22" s="14"/>
      <c r="AH22" s="15"/>
      <c r="AI22" s="14"/>
      <c r="AJ22" s="14"/>
      <c r="AK22" s="31"/>
      <c r="AL22" s="31"/>
      <c r="AM22" s="50"/>
      <c r="AN22" s="19" t="str">
        <f t="shared" si="0"/>
        <v/>
      </c>
      <c r="AO22" s="19"/>
      <c r="AP22" s="33"/>
      <c r="AQ22" s="38"/>
      <c r="AR22" s="39"/>
      <c r="AS22" s="19"/>
      <c r="AT22" s="19"/>
      <c r="AU22" s="19">
        <f t="shared" si="1"/>
        <v>0</v>
      </c>
      <c r="AV22" s="14"/>
      <c r="AW22" s="19">
        <f t="shared" si="2"/>
        <v>0</v>
      </c>
      <c r="AX22" s="19" t="str">
        <f t="shared" si="3"/>
        <v/>
      </c>
      <c r="AY22" s="19"/>
      <c r="AZ22" s="15"/>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row>
    <row r="23" s="2" customFormat="1" customHeight="1" spans="1:90">
      <c r="A23" s="14"/>
      <c r="B23" s="15"/>
      <c r="C23" s="15"/>
      <c r="D23" s="15"/>
      <c r="E23" s="15"/>
      <c r="F23" s="15"/>
      <c r="G23" s="15"/>
      <c r="H23" s="15"/>
      <c r="I23" s="15"/>
      <c r="J23" s="15"/>
      <c r="K23" s="15"/>
      <c r="L23" s="15"/>
      <c r="M23" s="15"/>
      <c r="N23" s="15"/>
      <c r="O23" s="15"/>
      <c r="P23" s="15"/>
      <c r="Q23" s="15"/>
      <c r="R23" s="198"/>
      <c r="S23" s="15"/>
      <c r="T23" s="15"/>
      <c r="U23" s="15"/>
      <c r="V23" s="15"/>
      <c r="W23" s="15"/>
      <c r="X23" s="15"/>
      <c r="Y23" s="15"/>
      <c r="Z23" s="15"/>
      <c r="AA23" s="14"/>
      <c r="AB23" s="14"/>
      <c r="AC23" s="14"/>
      <c r="AD23" s="14"/>
      <c r="AE23" s="14"/>
      <c r="AF23" s="14"/>
      <c r="AG23" s="14"/>
      <c r="AH23" s="15"/>
      <c r="AI23" s="14"/>
      <c r="AJ23" s="14"/>
      <c r="AK23" s="31"/>
      <c r="AL23" s="31"/>
      <c r="AM23" s="50"/>
      <c r="AN23" s="19" t="str">
        <f t="shared" si="0"/>
        <v/>
      </c>
      <c r="AO23" s="19"/>
      <c r="AP23" s="33"/>
      <c r="AQ23" s="38"/>
      <c r="AR23" s="39"/>
      <c r="AS23" s="19"/>
      <c r="AT23" s="19"/>
      <c r="AU23" s="19">
        <f t="shared" si="1"/>
        <v>0</v>
      </c>
      <c r="AV23" s="14"/>
      <c r="AW23" s="19">
        <f t="shared" si="2"/>
        <v>0</v>
      </c>
      <c r="AX23" s="19" t="str">
        <f t="shared" si="3"/>
        <v/>
      </c>
      <c r="AY23" s="19"/>
      <c r="AZ23" s="15"/>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row>
    <row r="24" s="2" customFormat="1" customHeight="1" spans="1:90">
      <c r="A24" s="14"/>
      <c r="B24" s="15"/>
      <c r="C24" s="15"/>
      <c r="D24" s="15"/>
      <c r="E24" s="15"/>
      <c r="F24" s="15"/>
      <c r="G24" s="15"/>
      <c r="H24" s="15"/>
      <c r="I24" s="15"/>
      <c r="J24" s="15"/>
      <c r="K24" s="15"/>
      <c r="L24" s="15"/>
      <c r="M24" s="15"/>
      <c r="N24" s="15"/>
      <c r="O24" s="15"/>
      <c r="P24" s="15"/>
      <c r="Q24" s="15"/>
      <c r="R24" s="198"/>
      <c r="S24" s="15"/>
      <c r="T24" s="15"/>
      <c r="U24" s="15"/>
      <c r="V24" s="15"/>
      <c r="W24" s="15"/>
      <c r="X24" s="15"/>
      <c r="Y24" s="15"/>
      <c r="Z24" s="15"/>
      <c r="AA24" s="14"/>
      <c r="AB24" s="14"/>
      <c r="AC24" s="14"/>
      <c r="AD24" s="14"/>
      <c r="AE24" s="14"/>
      <c r="AF24" s="14"/>
      <c r="AG24" s="14"/>
      <c r="AH24" s="15"/>
      <c r="AI24" s="14"/>
      <c r="AJ24" s="14"/>
      <c r="AK24" s="31"/>
      <c r="AL24" s="31"/>
      <c r="AM24" s="50"/>
      <c r="AN24" s="19" t="str">
        <f t="shared" si="0"/>
        <v/>
      </c>
      <c r="AO24" s="19"/>
      <c r="AP24" s="33"/>
      <c r="AQ24" s="38"/>
      <c r="AR24" s="39"/>
      <c r="AS24" s="19"/>
      <c r="AT24" s="19"/>
      <c r="AU24" s="19">
        <f t="shared" si="1"/>
        <v>0</v>
      </c>
      <c r="AV24" s="14"/>
      <c r="AW24" s="19">
        <f t="shared" si="2"/>
        <v>0</v>
      </c>
      <c r="AX24" s="19" t="str">
        <f t="shared" si="3"/>
        <v/>
      </c>
      <c r="AY24" s="19"/>
      <c r="AZ24" s="15"/>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row>
    <row r="25" s="2" customFormat="1" customHeight="1" spans="1:90">
      <c r="A25" s="17" t="s">
        <v>679</v>
      </c>
      <c r="B25" s="17"/>
      <c r="C25" s="17"/>
      <c r="D25" s="17"/>
      <c r="E25" s="17"/>
      <c r="F25" s="17"/>
      <c r="G25" s="17"/>
      <c r="H25" s="17"/>
      <c r="I25" s="17"/>
      <c r="J25" s="17"/>
      <c r="K25" s="17"/>
      <c r="L25" s="17"/>
      <c r="M25" s="17"/>
      <c r="N25" s="17"/>
      <c r="O25" s="18"/>
      <c r="P25" s="15"/>
      <c r="Q25" s="15"/>
      <c r="R25" s="198">
        <f>SUM(R7:R24)</f>
        <v>0</v>
      </c>
      <c r="S25" s="15"/>
      <c r="T25" s="15"/>
      <c r="U25" s="15"/>
      <c r="V25" s="15"/>
      <c r="W25" s="15"/>
      <c r="X25" s="15"/>
      <c r="Y25" s="15"/>
      <c r="Z25" s="15"/>
      <c r="AA25" s="14"/>
      <c r="AB25" s="14"/>
      <c r="AC25" s="14"/>
      <c r="AD25" s="14"/>
      <c r="AE25" s="14"/>
      <c r="AF25" s="14"/>
      <c r="AG25" s="14"/>
      <c r="AH25" s="15"/>
      <c r="AI25" s="14"/>
      <c r="AJ25" s="14"/>
      <c r="AK25" s="31"/>
      <c r="AL25" s="31"/>
      <c r="AM25" s="50"/>
      <c r="AN25" s="19" t="str">
        <f t="shared" si="0"/>
        <v/>
      </c>
      <c r="AO25" s="19">
        <f t="shared" ref="AO25:AS25" si="4">SUM(AO7:AO24)</f>
        <v>0</v>
      </c>
      <c r="AP25" s="19">
        <f t="shared" si="4"/>
        <v>0</v>
      </c>
      <c r="AQ25" s="38"/>
      <c r="AR25" s="39">
        <f t="shared" si="4"/>
        <v>0</v>
      </c>
      <c r="AS25" s="19">
        <f t="shared" si="4"/>
        <v>0</v>
      </c>
      <c r="AT25" s="19"/>
      <c r="AU25" s="19">
        <f>SUM(AU7:AU24)</f>
        <v>0</v>
      </c>
      <c r="AV25" s="14"/>
      <c r="AW25" s="19">
        <f>SUM(AW7:AW24)</f>
        <v>0</v>
      </c>
      <c r="AX25" s="19" t="str">
        <f t="shared" si="3"/>
        <v/>
      </c>
      <c r="AY25" s="19"/>
      <c r="AZ25" s="15"/>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row>
    <row r="26" s="2" customFormat="1" customHeight="1" spans="1:90">
      <c r="A26" s="181" t="s">
        <v>680</v>
      </c>
      <c r="B26" s="181"/>
      <c r="C26" s="181"/>
      <c r="D26" s="181"/>
      <c r="E26" s="181"/>
      <c r="F26" s="181"/>
      <c r="G26" s="181"/>
      <c r="H26" s="181"/>
      <c r="I26" s="181"/>
      <c r="J26" s="181"/>
      <c r="K26" s="181"/>
      <c r="L26" s="181"/>
      <c r="M26" s="181"/>
      <c r="N26" s="181"/>
      <c r="O26" s="197"/>
      <c r="P26" s="15"/>
      <c r="Q26" s="15"/>
      <c r="R26" s="198"/>
      <c r="S26" s="15"/>
      <c r="T26" s="15"/>
      <c r="U26" s="15"/>
      <c r="V26" s="15"/>
      <c r="W26" s="15"/>
      <c r="X26" s="15"/>
      <c r="Y26" s="15"/>
      <c r="Z26" s="15"/>
      <c r="AA26" s="14"/>
      <c r="AB26" s="14"/>
      <c r="AC26" s="14"/>
      <c r="AD26" s="14"/>
      <c r="AE26" s="14"/>
      <c r="AF26" s="14"/>
      <c r="AG26" s="14"/>
      <c r="AH26" s="15"/>
      <c r="AI26" s="14"/>
      <c r="AJ26" s="14"/>
      <c r="AK26" s="31"/>
      <c r="AL26" s="31"/>
      <c r="AM26" s="50"/>
      <c r="AN26" s="19"/>
      <c r="AO26" s="19"/>
      <c r="AP26" s="33"/>
      <c r="AQ26" s="38">
        <f>SUM(AQ7:AQ24)</f>
        <v>0</v>
      </c>
      <c r="AR26" s="39"/>
      <c r="AS26" s="19"/>
      <c r="AT26" s="19">
        <f>SUM(AT7:AT24)</f>
        <v>0</v>
      </c>
      <c r="AU26" s="19"/>
      <c r="AV26" s="14"/>
      <c r="AW26" s="19"/>
      <c r="AX26" s="19" t="str">
        <f t="shared" si="3"/>
        <v/>
      </c>
      <c r="AY26" s="19"/>
      <c r="AZ26" s="15"/>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row>
    <row r="27" s="2" customFormat="1" customHeight="1" spans="1:90">
      <c r="A27" s="17" t="s">
        <v>679</v>
      </c>
      <c r="B27" s="17"/>
      <c r="C27" s="17"/>
      <c r="D27" s="17"/>
      <c r="E27" s="17"/>
      <c r="F27" s="17"/>
      <c r="G27" s="17"/>
      <c r="H27" s="17"/>
      <c r="I27" s="17"/>
      <c r="J27" s="17"/>
      <c r="K27" s="17"/>
      <c r="L27" s="17"/>
      <c r="M27" s="17"/>
      <c r="N27" s="17"/>
      <c r="O27" s="18"/>
      <c r="P27" s="18"/>
      <c r="Q27" s="18"/>
      <c r="R27" s="200">
        <f>R25</f>
        <v>0</v>
      </c>
      <c r="S27" s="18"/>
      <c r="T27" s="18"/>
      <c r="U27" s="18"/>
      <c r="V27" s="18"/>
      <c r="W27" s="18"/>
      <c r="X27" s="18"/>
      <c r="Y27" s="42"/>
      <c r="Z27" s="42"/>
      <c r="AA27" s="14"/>
      <c r="AB27" s="14"/>
      <c r="AC27" s="14"/>
      <c r="AD27" s="14"/>
      <c r="AE27" s="14"/>
      <c r="AF27" s="14"/>
      <c r="AG27" s="14"/>
      <c r="AH27" s="14"/>
      <c r="AI27" s="14"/>
      <c r="AJ27" s="14"/>
      <c r="AK27" s="31"/>
      <c r="AL27" s="31"/>
      <c r="AM27" s="42"/>
      <c r="AN27" s="19"/>
      <c r="AO27" s="33">
        <f t="shared" ref="AO27:AS27" si="5">AO25-AP26</f>
        <v>0</v>
      </c>
      <c r="AP27" s="33">
        <f t="shared" si="5"/>
        <v>0</v>
      </c>
      <c r="AQ27" s="38"/>
      <c r="AR27" s="39">
        <f>AR25-AR26</f>
        <v>0</v>
      </c>
      <c r="AS27" s="19">
        <f t="shared" si="5"/>
        <v>0</v>
      </c>
      <c r="AT27" s="19"/>
      <c r="AU27" s="19">
        <f>AU25</f>
        <v>0</v>
      </c>
      <c r="AV27" s="19"/>
      <c r="AW27" s="19">
        <f>AW25</f>
        <v>0</v>
      </c>
      <c r="AX27" s="19" t="str">
        <f t="shared" si="3"/>
        <v/>
      </c>
      <c r="AY27" s="19"/>
      <c r="AZ27" s="15"/>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row>
    <row r="28" s="2" customFormat="1" customHeight="1" spans="1:47">
      <c r="A28" s="21" t="str">
        <f>封面!D11&amp;封面!G11</f>
        <v>被评估单位填表人：付强</v>
      </c>
      <c r="AU28" s="2" t="str">
        <f>"评估人员："&amp;封面!G24</f>
        <v>评估人员：</v>
      </c>
    </row>
    <row r="29" s="2" customFormat="1" customHeight="1" spans="1:1">
      <c r="A29" s="21" t="str">
        <f>CONCATENATE(封面!D13,封面!F13,封面!G13,封面!H13,封面!I13,封面!J13,封面!K13)</f>
        <v>填表日期：2022年2月9日</v>
      </c>
    </row>
    <row r="30" s="2" customFormat="1" customHeight="1"/>
    <row r="31" s="2" customFormat="1" customHeight="1"/>
    <row r="32" s="2" customFormat="1" customHeight="1" spans="1:1">
      <c r="A32" s="191" t="s">
        <v>681</v>
      </c>
    </row>
    <row r="33" s="2" customFormat="1" customHeight="1" spans="1:1">
      <c r="A33" s="191" t="s">
        <v>682</v>
      </c>
    </row>
    <row r="34" s="2" customFormat="1" customHeight="1" spans="1:53">
      <c r="A34" s="192" t="s">
        <v>683</v>
      </c>
      <c r="BA34" s="4"/>
    </row>
    <row r="35" s="2" customFormat="1" customHeight="1" spans="1:53">
      <c r="A35" s="192" t="s">
        <v>684</v>
      </c>
      <c r="BA35" s="4"/>
    </row>
    <row r="36" s="2" customFormat="1" customHeight="1" spans="1:53">
      <c r="A36" s="193" t="s">
        <v>685</v>
      </c>
      <c r="BA36" s="4"/>
    </row>
    <row r="37" s="2" customFormat="1" customHeight="1" spans="1:53">
      <c r="A37" s="192" t="s">
        <v>686</v>
      </c>
      <c r="BA37" s="4"/>
    </row>
    <row r="38" s="2" customFormat="1" customHeight="1" spans="1:53">
      <c r="A38" s="192" t="s">
        <v>687</v>
      </c>
      <c r="BA38" s="4"/>
    </row>
    <row r="39" s="2" customFormat="1" customHeight="1" spans="1:53">
      <c r="A39" s="194" t="s">
        <v>688</v>
      </c>
      <c r="BA39" s="4"/>
    </row>
    <row r="40" s="2" customFormat="1" customHeight="1" spans="1:53">
      <c r="A40" s="193" t="s">
        <v>689</v>
      </c>
      <c r="BA40" s="4"/>
    </row>
    <row r="41" s="2" customFormat="1" customHeight="1" spans="1:53">
      <c r="A41" s="192" t="s">
        <v>690</v>
      </c>
      <c r="BA41" s="4"/>
    </row>
    <row r="42" s="2" customFormat="1" customHeight="1" spans="1:53">
      <c r="A42" s="192" t="s">
        <v>691</v>
      </c>
      <c r="BA42" s="4"/>
    </row>
    <row r="43" s="2" customFormat="1" customHeight="1" spans="1:53">
      <c r="A43" s="192" t="s">
        <v>692</v>
      </c>
      <c r="BA43" s="4"/>
    </row>
    <row r="44" s="2" customFormat="1" customHeight="1" spans="1:53">
      <c r="A44" s="192" t="s">
        <v>693</v>
      </c>
      <c r="BA44" s="4"/>
    </row>
    <row r="45" s="2" customFormat="1" customHeight="1" spans="1:53">
      <c r="A45" s="192" t="s">
        <v>694</v>
      </c>
      <c r="BA45" s="4"/>
    </row>
    <row r="46" s="2" customFormat="1" customHeight="1" spans="1:53">
      <c r="A46" s="192" t="s">
        <v>695</v>
      </c>
      <c r="BA46" s="4"/>
    </row>
    <row r="47" s="2" customFormat="1" customHeight="1" spans="1:53">
      <c r="A47" s="193" t="s">
        <v>696</v>
      </c>
      <c r="BA47" s="4"/>
    </row>
    <row r="48" s="2" customFormat="1" customHeight="1" spans="1:53">
      <c r="A48" s="193" t="s">
        <v>697</v>
      </c>
      <c r="BA48" s="4"/>
    </row>
    <row r="49" s="2" customFormat="1" customHeight="1" spans="1:53">
      <c r="A49" s="194" t="s">
        <v>698</v>
      </c>
      <c r="BA49" s="4"/>
    </row>
    <row r="50" s="2" customFormat="1" customHeight="1" spans="1:53">
      <c r="A50" s="195" t="s">
        <v>699</v>
      </c>
      <c r="BA50" s="4"/>
    </row>
    <row r="51" s="2" customFormat="1" customHeight="1" spans="1:53">
      <c r="A51" s="195" t="s">
        <v>700</v>
      </c>
      <c r="BA51" s="4"/>
    </row>
    <row r="52" s="2" customFormat="1" customHeight="1" spans="1:53">
      <c r="A52" s="192" t="s">
        <v>701</v>
      </c>
      <c r="BA52" s="4"/>
    </row>
    <row r="53" s="2" customFormat="1" customHeight="1" spans="1:53">
      <c r="A53" s="193" t="s">
        <v>702</v>
      </c>
      <c r="BA53" s="4"/>
    </row>
    <row r="54" s="2" customFormat="1" customHeight="1" spans="1:53">
      <c r="A54" s="193" t="s">
        <v>703</v>
      </c>
      <c r="BA54" s="4"/>
    </row>
    <row r="55" s="2" customFormat="1" customHeight="1" spans="1:53">
      <c r="A55" s="193" t="s">
        <v>704</v>
      </c>
      <c r="BA55" s="4"/>
    </row>
    <row r="56" s="2" customFormat="1" customHeight="1" spans="1:53">
      <c r="A56" s="195" t="s">
        <v>705</v>
      </c>
      <c r="BA56" s="4"/>
    </row>
    <row r="57" s="2" customFormat="1" customHeight="1" spans="1:53">
      <c r="A57" s="195" t="s">
        <v>706</v>
      </c>
      <c r="BA57" s="4"/>
    </row>
  </sheetData>
  <mergeCells count="64">
    <mergeCell ref="A2:AZ2"/>
    <mergeCell ref="A3:AZ3"/>
    <mergeCell ref="C5:J5"/>
    <mergeCell ref="AO5:AQ5"/>
    <mergeCell ref="AR5:AT5"/>
    <mergeCell ref="AU5:AW5"/>
    <mergeCell ref="BM5:BQ5"/>
    <mergeCell ref="BR5:BT5"/>
    <mergeCell ref="BU5:BV5"/>
    <mergeCell ref="BW5:CH5"/>
    <mergeCell ref="A25:O25"/>
    <mergeCell ref="A26:O26"/>
    <mergeCell ref="A27:O27"/>
    <mergeCell ref="A5:A6"/>
    <mergeCell ref="B5:B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CI5:CI6"/>
    <mergeCell ref="CJ5:CJ6"/>
    <mergeCell ref="CK5:CK6"/>
    <mergeCell ref="CL5:CL6"/>
  </mergeCells>
  <hyperlinks>
    <hyperlink ref="A1" location="索引目录!E43" display="返回索引页"/>
    <hyperlink ref="B1" location="固定资产汇总!B8" display="返回"/>
  </hyperlinks>
  <printOptions horizontalCentered="1"/>
  <pageMargins left="0.354330708661417" right="0.354330708661417" top="0.78740157480315" bottom="0.78740157480315" header="1.02362204724409" footer="0.511811023622047"/>
  <pageSetup paperSize="9" scale="31" orientation="landscape"/>
  <headerFooter alignWithMargins="0">
    <oddHeader>&amp;R&amp;"宋体,常规"&amp;10表&amp;"Times New Roman,常规"4-8-1
&amp;"宋体,常规"共&amp;"Times New Roman,常规"&amp;N&amp;"宋体,常规"页第&amp;"Times New Roman,常规"&amp;P&amp;"宋体,常规"页</oddHead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21</vt:i4>
      </vt:variant>
    </vt:vector>
  </HeadingPairs>
  <TitlesOfParts>
    <vt:vector size="21" baseType="lpstr">
      <vt:lpstr>封面</vt:lpstr>
      <vt:lpstr>索引目录</vt:lpstr>
      <vt:lpstr>填表说明</vt:lpstr>
      <vt:lpstr>基本情况</vt:lpstr>
      <vt:lpstr>资产负债表</vt:lpstr>
      <vt:lpstr>资产负债表(审计后)</vt:lpstr>
      <vt:lpstr>资料清单</vt:lpstr>
      <vt:lpstr>会计政策调查</vt:lpstr>
      <vt:lpstr>房屋建筑物</vt:lpstr>
      <vt:lpstr>构筑物</vt:lpstr>
      <vt:lpstr>管道和沟槽</vt:lpstr>
      <vt:lpstr>在建（设备）</vt:lpstr>
      <vt:lpstr>在建（设备）1</vt:lpstr>
      <vt:lpstr>固定资产汇总表</vt:lpstr>
      <vt:lpstr>进口设备案例计算表</vt:lpstr>
      <vt:lpstr>在建（土建）</vt:lpstr>
      <vt:lpstr>工程物资</vt:lpstr>
      <vt:lpstr>Sheet2</vt:lpstr>
      <vt:lpstr>Sheet1</vt:lpstr>
      <vt:lpstr>车辆</vt:lpstr>
      <vt:lpstr>电子设备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LUHONGYI</dc:creator>
  <cp:lastModifiedBy>chengyuan</cp:lastModifiedBy>
  <dcterms:created xsi:type="dcterms:W3CDTF">2021-11-04T01:30:00Z</dcterms:created>
  <dcterms:modified xsi:type="dcterms:W3CDTF">2022-09-06T07:24:40Z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0669BC514B0B4F4ABC6FBA8C6CB1A050</vt:lpwstr>
  </property>
  <property fmtid="{D5CDD505-2E9C-101B-9397-08002B2CF9AE}" pid="3" name="KSOProductBuildVer">
    <vt:lpwstr>2052-11.8.2.11473</vt:lpwstr>
  </property>
</Properties>
</file>